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5" yWindow="1005" windowWidth="19305" windowHeight="10395" tabRatio="777" activeTab="2"/>
  </bookViews>
  <sheets>
    <sheet name="Приложение 1ННД" sheetId="21" r:id="rId1"/>
    <sheet name="Приложение №2 безвозмедные" sheetId="8" r:id="rId2"/>
    <sheet name="Приложение №3 источники" sheetId="4" r:id="rId3"/>
  </sheets>
  <definedNames>
    <definedName name="_xlnm._FilterDatabase" localSheetId="1" hidden="1">'Приложение №2 безвозмедные'!$A$11:$K$11</definedName>
    <definedName name="_xlnm.Print_Titles" localSheetId="0">'Приложение 1ННД'!$9:$12</definedName>
    <definedName name="_xlnm.Print_Titles" localSheetId="1">'Приложение №2 безвозмедные'!$8:$11</definedName>
    <definedName name="_xlnm.Print_Titles" localSheetId="2">'Приложение №3 источники'!$12:$12</definedName>
    <definedName name="_xlnm.Print_Area" localSheetId="0">'Приложение 1ННД'!$A$1:$K$101</definedName>
    <definedName name="_xlnm.Print_Area" localSheetId="1">'Приложение №2 безвозмедные'!$A$1:$K$26</definedName>
    <definedName name="_xlnm.Print_Area" localSheetId="2">'Приложение №3 источники'!$A$1:$L$23</definedName>
  </definedNames>
  <calcPr calcId="144525"/>
</workbook>
</file>

<file path=xl/calcChain.xml><?xml version="1.0" encoding="utf-8"?>
<calcChain xmlns="http://schemas.openxmlformats.org/spreadsheetml/2006/main">
  <c r="J23" i="4" l="1"/>
  <c r="K23" i="4"/>
  <c r="J69" i="21" l="1"/>
  <c r="J68" i="21" s="1"/>
  <c r="J67" i="21" s="1"/>
  <c r="K69" i="21"/>
  <c r="K68" i="21" s="1"/>
  <c r="K67" i="21" s="1"/>
  <c r="I69" i="21"/>
  <c r="I68" i="21" s="1"/>
  <c r="I67" i="21" s="1"/>
  <c r="J59" i="21"/>
  <c r="K59" i="21"/>
  <c r="I59" i="21"/>
  <c r="J54" i="21"/>
  <c r="J53" i="21" s="1"/>
  <c r="K54" i="21"/>
  <c r="K53" i="21" s="1"/>
  <c r="I54" i="21"/>
  <c r="I53" i="21" s="1"/>
  <c r="J49" i="21"/>
  <c r="K49" i="21"/>
  <c r="I49" i="21"/>
  <c r="J36" i="21" l="1"/>
  <c r="K36" i="21"/>
  <c r="I36" i="21"/>
  <c r="K24" i="8" l="1"/>
  <c r="J24" i="8"/>
  <c r="I24" i="8"/>
  <c r="K22" i="8"/>
  <c r="J22" i="8"/>
  <c r="I22" i="8"/>
  <c r="K20" i="8"/>
  <c r="J20" i="8"/>
  <c r="I20" i="8"/>
  <c r="K18" i="8"/>
  <c r="J18" i="8"/>
  <c r="I18" i="8"/>
  <c r="J17" i="8"/>
  <c r="K15" i="8"/>
  <c r="K14" i="8" s="1"/>
  <c r="J15" i="8"/>
  <c r="I15" i="8"/>
  <c r="I14" i="8" s="1"/>
  <c r="J14" i="8"/>
  <c r="J13" i="8" s="1"/>
  <c r="J12" i="8" s="1"/>
  <c r="J26" i="8" s="1"/>
  <c r="K17" i="8" l="1"/>
  <c r="K13" i="8" s="1"/>
  <c r="K12" i="8" s="1"/>
  <c r="K26" i="8" s="1"/>
  <c r="I17" i="8"/>
  <c r="I13" i="8" s="1"/>
  <c r="I12" i="8" s="1"/>
  <c r="I26" i="8" s="1"/>
  <c r="K99" i="21"/>
  <c r="I99" i="21"/>
  <c r="J99" i="21"/>
  <c r="K97" i="21"/>
  <c r="I97" i="21"/>
  <c r="J97" i="21"/>
  <c r="K95" i="21"/>
  <c r="I95" i="21"/>
  <c r="J95" i="21"/>
  <c r="K93" i="21"/>
  <c r="I93" i="21"/>
  <c r="J93" i="21"/>
  <c r="K91" i="21"/>
  <c r="J91" i="21"/>
  <c r="I91" i="21"/>
  <c r="J89" i="21"/>
  <c r="K89" i="21"/>
  <c r="I89" i="21"/>
  <c r="K87" i="21"/>
  <c r="J87" i="21"/>
  <c r="I87" i="21"/>
  <c r="J85" i="21"/>
  <c r="K85" i="21"/>
  <c r="I85" i="21"/>
  <c r="K83" i="21"/>
  <c r="J83" i="21"/>
  <c r="I83" i="21"/>
  <c r="K81" i="21"/>
  <c r="K80" i="21" s="1"/>
  <c r="J81" i="21"/>
  <c r="J80" i="21" s="1"/>
  <c r="I81" i="21"/>
  <c r="I80" i="21" s="1"/>
  <c r="K77" i="21"/>
  <c r="J77" i="21"/>
  <c r="I77" i="21"/>
  <c r="K75" i="21"/>
  <c r="J75" i="21"/>
  <c r="I75" i="21"/>
  <c r="K73" i="21"/>
  <c r="J73" i="21"/>
  <c r="I73" i="21"/>
  <c r="K64" i="21"/>
  <c r="K62" i="21" s="1"/>
  <c r="K61" i="21" s="1"/>
  <c r="J64" i="21"/>
  <c r="J62" i="21" s="1"/>
  <c r="J61" i="21" s="1"/>
  <c r="I64" i="21"/>
  <c r="I62" i="21" s="1"/>
  <c r="I61" i="21" s="1"/>
  <c r="K57" i="21"/>
  <c r="K56" i="21" s="1"/>
  <c r="J57" i="21"/>
  <c r="J56" i="21" s="1"/>
  <c r="I57" i="21"/>
  <c r="I56" i="21" s="1"/>
  <c r="K51" i="21"/>
  <c r="J51" i="21"/>
  <c r="I51" i="21"/>
  <c r="K47" i="21"/>
  <c r="J47" i="21"/>
  <c r="I47" i="21"/>
  <c r="K45" i="21"/>
  <c r="J45" i="21"/>
  <c r="I45" i="21"/>
  <c r="K41" i="21"/>
  <c r="K40" i="21" s="1"/>
  <c r="J41" i="21"/>
  <c r="I41" i="21"/>
  <c r="J40" i="21"/>
  <c r="I40" i="21"/>
  <c r="K38" i="21"/>
  <c r="J38" i="21"/>
  <c r="I38" i="21"/>
  <c r="K34" i="21"/>
  <c r="J34" i="21"/>
  <c r="I34" i="21"/>
  <c r="K32" i="21"/>
  <c r="K31" i="21" s="1"/>
  <c r="K30" i="21" s="1"/>
  <c r="J32" i="21"/>
  <c r="J31" i="21" s="1"/>
  <c r="I32" i="21"/>
  <c r="I31" i="21" s="1"/>
  <c r="I30" i="21" s="1"/>
  <c r="K28" i="21"/>
  <c r="J28" i="21"/>
  <c r="I28" i="21"/>
  <c r="K26" i="21"/>
  <c r="J26" i="21"/>
  <c r="I26" i="21"/>
  <c r="K24" i="21"/>
  <c r="J24" i="21"/>
  <c r="I24" i="21"/>
  <c r="K22" i="21"/>
  <c r="J22" i="21"/>
  <c r="I22" i="21"/>
  <c r="K15" i="21"/>
  <c r="K14" i="21" s="1"/>
  <c r="J15" i="21"/>
  <c r="J14" i="21" s="1"/>
  <c r="I15" i="21"/>
  <c r="I14" i="21" s="1"/>
  <c r="J72" i="21" l="1"/>
  <c r="J71" i="21" s="1"/>
  <c r="I44" i="21"/>
  <c r="K44" i="21"/>
  <c r="J44" i="21"/>
  <c r="I72" i="21"/>
  <c r="I71" i="21" s="1"/>
  <c r="J21" i="21"/>
  <c r="J20" i="21" s="1"/>
  <c r="I21" i="21"/>
  <c r="I20" i="21" s="1"/>
  <c r="K21" i="21"/>
  <c r="K20" i="21" s="1"/>
  <c r="J30" i="21"/>
  <c r="J43" i="21"/>
  <c r="K43" i="21"/>
  <c r="I43" i="21"/>
  <c r="K72" i="21"/>
  <c r="K71" i="21" s="1"/>
  <c r="I79" i="21"/>
  <c r="K79" i="21"/>
  <c r="J13" i="21" l="1"/>
  <c r="J101" i="21" s="1"/>
  <c r="J79" i="21"/>
  <c r="I13" i="21"/>
  <c r="I101" i="21" s="1"/>
  <c r="K13" i="21"/>
  <c r="K101" i="21" s="1"/>
  <c r="J14" i="4" l="1"/>
  <c r="K14" i="4"/>
  <c r="M19" i="8" l="1"/>
  <c r="M21" i="8" l="1"/>
  <c r="M26" i="8" l="1"/>
  <c r="L26" i="8" l="1"/>
  <c r="I14" i="4" l="1"/>
  <c r="K29" i="8" l="1"/>
  <c r="I29" i="8"/>
  <c r="J29" i="8" l="1"/>
  <c r="J21" i="4" l="1"/>
  <c r="J20" i="4" s="1"/>
  <c r="J19" i="4" s="1"/>
  <c r="K21" i="4" l="1"/>
  <c r="K20" i="4" s="1"/>
  <c r="K19" i="4" s="1"/>
  <c r="I21" i="4"/>
  <c r="I20" i="4" s="1"/>
  <c r="I19" i="4" s="1"/>
  <c r="I23" i="4" l="1"/>
  <c r="J17" i="4" l="1"/>
  <c r="J16" i="4" s="1"/>
  <c r="J15" i="4" s="1"/>
  <c r="I17" i="4"/>
  <c r="I16" i="4" s="1"/>
  <c r="I15" i="4" s="1"/>
  <c r="I13" i="4"/>
  <c r="K17" i="4"/>
  <c r="K16" i="4" s="1"/>
  <c r="K15" i="4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2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2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2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>Администратор</author>
  </authors>
  <commentList>
    <comment ref="A11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1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1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<sst xmlns="http://schemas.openxmlformats.org/spreadsheetml/2006/main" count="938" uniqueCount="235">
  <si>
    <t>Эле- мент</t>
  </si>
  <si>
    <t>Уменьшение прочих остатков денежных средств  бюджетов муниципальных районов</t>
  </si>
  <si>
    <t>610</t>
  </si>
  <si>
    <t>0000</t>
  </si>
  <si>
    <t>05</t>
  </si>
  <si>
    <t>01</t>
  </si>
  <si>
    <t>02</t>
  </si>
  <si>
    <t>510</t>
  </si>
  <si>
    <t>Увеличение прочих остатков денежных средств  бюджетов муниципальных районов</t>
  </si>
  <si>
    <t>00</t>
  </si>
  <si>
    <t>Всего</t>
  </si>
  <si>
    <t xml:space="preserve"> </t>
  </si>
  <si>
    <t>600</t>
  </si>
  <si>
    <t>Уменьшение прочих остатков средств бюджетов</t>
  </si>
  <si>
    <t>500</t>
  </si>
  <si>
    <t>Увеличение прочих остатков средств бюджетов</t>
  </si>
  <si>
    <t>Увеличение остатков средств бюджетов</t>
  </si>
  <si>
    <t>000</t>
  </si>
  <si>
    <t>Изменение остатков средств на счетах по учету средств бюджетов</t>
  </si>
  <si>
    <t>Под- ста- тья</t>
  </si>
  <si>
    <t xml:space="preserve">Сумма, рублей </t>
  </si>
  <si>
    <t xml:space="preserve">Наименование кодов классификации источников финансирования дефицита районного бюджета 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</si>
  <si>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</si>
  <si>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</si>
  <si>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</si>
  <si>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</si>
  <si>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</si>
  <si>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</si>
  <si>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</si>
  <si>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</si>
  <si>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</si>
  <si>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110</t>
  </si>
  <si>
    <t>03</t>
  </si>
  <si>
    <t>04</t>
  </si>
  <si>
    <t>Уменьшение остатков средств бюджетов</t>
  </si>
  <si>
    <t>Источники внутреннего финансирования дефицитов бюджетов</t>
  </si>
  <si>
    <t>Уменьшение прочих остатков  денежных средств бюджетов</t>
  </si>
  <si>
    <t>Увеличение прочих остатков  денежных средств бюджетов</t>
  </si>
  <si>
    <t>120</t>
  </si>
  <si>
    <t>16</t>
  </si>
  <si>
    <t>240</t>
  </si>
  <si>
    <t>11</t>
  </si>
  <si>
    <t>12</t>
  </si>
  <si>
    <t>14</t>
  </si>
  <si>
    <t>410</t>
  </si>
  <si>
    <t>Всего доходов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</si>
  <si>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</si>
  <si>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</si>
  <si>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</si>
  <si>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Дотации бюджетам бюджетной системы Российской Федерации</t>
  </si>
  <si>
    <t>Под- ста-  тья доходов</t>
  </si>
  <si>
    <t>Группа подвида доходов бюджета</t>
  </si>
  <si>
    <t>Аналити-
ческая группа подвида доходов бюджета</t>
  </si>
  <si>
    <t>Вид доходов бюджета</t>
  </si>
  <si>
    <t>Подвид доходов бюджета</t>
  </si>
  <si>
    <t>Груп- па доходов</t>
  </si>
  <si>
    <t>Ста- тья доходов</t>
  </si>
  <si>
    <t>Эле- ментдоходов</t>
  </si>
  <si>
    <t>150</t>
  </si>
  <si>
    <t>военкомат</t>
  </si>
  <si>
    <t xml:space="preserve">ВСЕГО </t>
  </si>
  <si>
    <t>Под- груп-     п доходов</t>
  </si>
  <si>
    <t>320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</si>
  <si>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</si>
  <si>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</si>
  <si>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</si>
  <si>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</si>
  <si>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</si>
  <si>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</si>
  <si>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</si>
  <si>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13</t>
  </si>
  <si>
    <t>март</t>
  </si>
  <si>
    <t>001</t>
  </si>
  <si>
    <t>Под- груп-     па доходов</t>
  </si>
  <si>
    <t>Эле- мент доходов</t>
  </si>
  <si>
    <t>Аналитическая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</si>
  <si>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</si>
  <si>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</si>
  <si>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</si>
  <si>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010</t>
  </si>
  <si>
    <t>020</t>
  </si>
  <si>
    <t>030</t>
  </si>
  <si>
    <t>040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</si>
  <si>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</si>
  <si>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</si>
  <si>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</si>
  <si>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</si>
  <si>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</si>
  <si>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</si>
  <si>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</si>
  <si>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</si>
  <si>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</si>
  <si>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</si>
  <si>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</si>
  <si>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</si>
  <si>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</si>
  <si>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</si>
  <si>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</si>
  <si>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</si>
  <si>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</si>
  <si>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</si>
  <si>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</si>
  <si>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</si>
  <si>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</si>
  <si>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</si>
  <si>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</si>
  <si>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</si>
  <si>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</si>
  <si>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</si>
  <si>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</si>
  <si>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</si>
  <si>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</si>
  <si>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</si>
  <si>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</si>
  <si>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</si>
  <si>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</si>
  <si>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</si>
  <si>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</si>
  <si>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</si>
  <si>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</si>
  <si>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</si>
  <si>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</si>
  <si>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</si>
  <si>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</si>
  <si>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</si>
  <si>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</si>
  <si>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</si>
  <si>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</si>
  <si>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</si>
  <si>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</si>
  <si>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</si>
  <si>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</si>
  <si>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</si>
  <si>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</si>
  <si>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041</t>
  </si>
  <si>
    <t>ДОХОДЫ ОТ ПРОДАЖИ МАТЕРИАЛЬНЫХ И НЕМАТЕРИАЛЬНЫХ АКТИВОВ</t>
  </si>
  <si>
    <t>050</t>
  </si>
  <si>
    <t>053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</si>
  <si>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</si>
  <si>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</si>
  <si>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</si>
  <si>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</si>
  <si>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</si>
  <si>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</si>
  <si>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</si>
  <si>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</si>
  <si>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</si>
  <si>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</si>
  <si>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</si>
  <si>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</si>
  <si>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</si>
  <si>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</si>
  <si>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</si>
  <si>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</si>
  <si>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</si>
  <si>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</si>
  <si>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</si>
  <si>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</si>
  <si>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</si>
  <si>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</si>
  <si>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</si>
  <si>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</si>
  <si>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</si>
  <si>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</si>
  <si>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</si>
  <si>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</si>
  <si>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</si>
  <si>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</si>
  <si>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</si>
  <si>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</si>
  <si>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</si>
  <si>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</si>
  <si>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</si>
  <si>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</si>
  <si>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</si>
  <si>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</si>
  <si>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</si>
  <si>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</si>
  <si>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</si>
  <si>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</si>
  <si>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</si>
  <si>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</si>
  <si>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</si>
  <si>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029</t>
  </si>
  <si>
    <t>027</t>
  </si>
  <si>
    <t>024</t>
  </si>
  <si>
    <t>2025 год</t>
  </si>
  <si>
    <t>35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</si>
  <si>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</si>
  <si>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</si>
  <si>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</si>
  <si>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</si>
  <si>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                               Приложение № 1  </t>
  </si>
  <si>
    <t>2026 год</t>
  </si>
  <si>
    <t xml:space="preserve">                                                  Приложение № 2  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</si>
  <si>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</si>
  <si>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</si>
  <si>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твердых коммунальных отходов</t>
  </si>
  <si>
    <t>042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</si>
  <si>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</si>
  <si>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</si>
  <si>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2027 год</t>
  </si>
  <si>
    <t>ПРОГНОЗ
поступлений налоговых и неналоговых доходов районного бюджета на 2025 год и на
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</si>
  <si>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резтидентом Российской Федерации в виде дивидендов (в части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</si>
  <si>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</si>
  <si>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</si>
  <si>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налога,превышающей 312 тысяч рублей, относящейся к части налоговой база, превышающей 2,4 миллиона рублей) за налоговые периоды после 1 января 2025 года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</si>
  <si>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</si>
  <si>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</si>
  <si>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</si>
  <si>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325</t>
  </si>
  <si>
    <t>300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</si>
  <si>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</si>
  <si>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</si>
  <si>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</si>
  <si>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</si>
  <si>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</si>
  <si>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</si>
  <si>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990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</si>
  <si>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</si>
  <si>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</si>
  <si>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</si>
  <si>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</si>
  <si>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БЕЗВОЗМЕЗДНЫЕ ПОСТУПЛЕНИЯ
в районный бюджет на 2025 год и на плановый период 2026 и 2027 годов</t>
  </si>
  <si>
    <t>на 2025 год и на плановый период 2026 и 2027 годов"</t>
  </si>
  <si>
    <t xml:space="preserve"> на 2025 год и на плановый период 2026 и 2027 годов"</t>
  </si>
  <si>
    <t xml:space="preserve"> "О бюджете Черлакского муниципального района Омской области</t>
  </si>
  <si>
    <t xml:space="preserve"> "О бюджете Черлакского муниципального района Омской области </t>
  </si>
  <si>
    <t xml:space="preserve">"О бюджете Черлоакского муниципального района Омской области </t>
  </si>
  <si>
    <t>ИСТОЧНИКИ
 финансирования дефицита 
районного бюджета на 2025 год и на плановый период 2026 и 2027 годов</t>
  </si>
  <si>
    <t xml:space="preserve"> к решению Совета Черлакского муниципального района Омской области</t>
  </si>
  <si>
    <t xml:space="preserve"> Приложение № 3</t>
  </si>
  <si>
    <t xml:space="preserve"> к решению Совета Черлакского муниципального района Омской области </t>
  </si>
  <si>
    <t>от 06 декабря 2024 года № 41</t>
  </si>
  <si>
    <t xml:space="preserve">от 06 декабря 2024 года № 41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</si>
</sst>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;[Red]\-#,##0.00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8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8">
    <xf numFmtId="0" fontId="0" fillId="0" borderId="0"/>
    <xf numFmtId="0" fontId="11" fillId="0" borderId="0"/>
    <xf numFmtId="0" fontId="15" fillId="0" borderId="12">
      <alignment horizontal="left" vertical="top" wrapText="1"/>
    </xf>
    <xf numFmtId="49" fontId="15" fillId="0" borderId="12">
      <alignment horizontal="left" vertical="top" wrapText="1"/>
    </xf>
    <xf numFmtId="0" fontId="15" fillId="0" borderId="12" applyNumberFormat="0">
      <alignment horizontal="right" vertical="top"/>
    </xf>
    <xf numFmtId="0" fontId="15" fillId="0" borderId="12" applyNumberFormat="0">
      <alignment horizontal="right" vertical="top"/>
    </xf>
    <xf numFmtId="49" fontId="16" fillId="0" borderId="12">
      <alignment horizontal="left" vertical="top"/>
    </xf>
    <xf numFmtId="0" fontId="16" fillId="0" borderId="12">
      <alignment horizontal="left" vertical="top" wrapText="1"/>
    </xf>
    <xf numFmtId="0" fontId="12" fillId="0" borderId="0"/>
    <xf numFmtId="164" fontId="18" fillId="0" borderId="0" applyFont="0" applyFill="0" applyBorder="0" applyAlignment="0" applyProtection="0"/>
    <xf numFmtId="0" fontId="19" fillId="0" borderId="0"/>
    <xf numFmtId="0" fontId="2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2" fillId="0" borderId="0"/>
    <xf numFmtId="0" fontId="6" fillId="0" borderId="0"/>
    <xf numFmtId="0" fontId="23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24" fillId="0" borderId="0"/>
    <xf numFmtId="0" fontId="25" fillId="0" borderId="0"/>
    <xf numFmtId="0" fontId="26" fillId="0" borderId="0"/>
    <xf numFmtId="0" fontId="29" fillId="0" borderId="0"/>
  </cellStyleXfs>
  <cellXfs count="105">
    <xf numFmtId="0" fontId="0" fillId="0" borderId="0" xfId="0"/>
    <xf numFmtId="0" fontId="13" fillId="0" borderId="0" xfId="1" applyFont="1" applyProtection="1">
      <protection hidden="1"/>
    </xf>
    <xf numFmtId="0" fontId="13" fillId="0" borderId="8" xfId="1" applyFont="1" applyBorder="1" applyProtection="1">
      <protection hidden="1"/>
    </xf>
    <xf numFmtId="0" fontId="12" fillId="0" borderId="0" xfId="1" applyFont="1"/>
    <xf numFmtId="4" fontId="12" fillId="0" borderId="0" xfId="1" applyNumberFormat="1" applyFont="1"/>
    <xf numFmtId="0" fontId="12" fillId="0" borderId="3" xfId="1" applyNumberFormat="1" applyFont="1" applyFill="1" applyBorder="1" applyAlignment="1" applyProtection="1">
      <alignment vertical="center" wrapText="1"/>
      <protection hidden="1"/>
    </xf>
    <xf numFmtId="0" fontId="12" fillId="0" borderId="12" xfId="2" applyFont="1" applyFill="1" applyAlignment="1">
      <alignment horizontal="left" wrapText="1"/>
    </xf>
    <xf numFmtId="0" fontId="12" fillId="0" borderId="0" xfId="1" applyFont="1" applyFill="1"/>
    <xf numFmtId="49" fontId="20" fillId="0" borderId="3" xfId="6" applyFont="1" applyBorder="1" applyAlignment="1">
      <alignment horizontal="center" vertical="top"/>
    </xf>
    <xf numFmtId="0" fontId="20" fillId="0" borderId="3" xfId="7" applyFont="1" applyBorder="1" applyAlignment="1">
      <alignment horizontal="center" vertical="top" wrapText="1"/>
    </xf>
    <xf numFmtId="4" fontId="12" fillId="0" borderId="13" xfId="4" applyNumberFormat="1" applyFont="1" applyFill="1" applyBorder="1" applyAlignment="1">
      <alignment horizontal="right" vertical="center"/>
    </xf>
    <xf numFmtId="165" fontId="12" fillId="0" borderId="0" xfId="1" applyNumberFormat="1" applyFont="1"/>
    <xf numFmtId="4" fontId="12" fillId="0" borderId="12" xfId="4" applyNumberFormat="1" applyFont="1" applyFill="1" applyAlignment="1">
      <alignment horizontal="right" vertical="center"/>
    </xf>
    <xf numFmtId="4" fontId="12" fillId="0" borderId="12" xfId="5" applyNumberFormat="1" applyFont="1" applyFill="1" applyAlignment="1">
      <alignment horizontal="right" vertical="center"/>
    </xf>
    <xf numFmtId="0" fontId="12" fillId="0" borderId="3" xfId="2" applyFont="1" applyFill="1" applyBorder="1" applyAlignment="1">
      <alignment horizontal="left" wrapText="1"/>
    </xf>
    <xf numFmtId="0" fontId="12" fillId="0" borderId="13" xfId="2" applyFont="1" applyFill="1" applyBorder="1" applyAlignment="1">
      <alignment horizontal="left" wrapText="1"/>
    </xf>
    <xf numFmtId="0" fontId="12" fillId="0" borderId="3" xfId="1" applyFont="1" applyFill="1" applyBorder="1" applyAlignment="1"/>
    <xf numFmtId="4" fontId="12" fillId="0" borderId="3" xfId="1" applyNumberFormat="1" applyFont="1" applyFill="1" applyBorder="1" applyAlignment="1"/>
    <xf numFmtId="0" fontId="12" fillId="0" borderId="3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left"/>
    </xf>
    <xf numFmtId="0" fontId="12" fillId="0" borderId="13" xfId="4" applyNumberFormat="1" applyFont="1" applyFill="1" applyBorder="1" applyAlignment="1">
      <alignment horizontal="center" vertical="center"/>
    </xf>
    <xf numFmtId="49" fontId="12" fillId="0" borderId="13" xfId="4" applyNumberFormat="1" applyFont="1" applyFill="1" applyBorder="1" applyAlignment="1">
      <alignment horizontal="center" vertical="center"/>
    </xf>
    <xf numFmtId="49" fontId="12" fillId="0" borderId="12" xfId="4" applyNumberFormat="1" applyFont="1" applyFill="1" applyAlignment="1">
      <alignment horizontal="center" vertical="center"/>
    </xf>
    <xf numFmtId="0" fontId="12" fillId="0" borderId="0" xfId="1" applyFont="1" applyAlignment="1">
      <alignment vertical="center"/>
    </xf>
    <xf numFmtId="165" fontId="12" fillId="0" borderId="0" xfId="1" applyNumberFormat="1" applyFont="1" applyAlignment="1">
      <alignment vertical="center"/>
    </xf>
    <xf numFmtId="0" fontId="12" fillId="0" borderId="0" xfId="1" applyFont="1" applyFill="1" applyProtection="1">
      <protection hidden="1"/>
    </xf>
    <xf numFmtId="0" fontId="12" fillId="0" borderId="0" xfId="1" applyFont="1"/>
    <xf numFmtId="4" fontId="12" fillId="0" borderId="3" xfId="4" applyNumberFormat="1" applyFont="1" applyFill="1" applyBorder="1" applyAlignment="1">
      <alignment horizontal="right" vertical="center"/>
    </xf>
    <xf numFmtId="165" fontId="12" fillId="0" borderId="0" xfId="1" applyNumberFormat="1" applyFont="1" applyFill="1"/>
    <xf numFmtId="165" fontId="12" fillId="0" borderId="0" xfId="1" applyNumberFormat="1" applyFont="1" applyFill="1" applyAlignment="1">
      <alignment vertical="center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Protection="1">
      <protection hidden="1"/>
    </xf>
    <xf numFmtId="0" fontId="13" fillId="0" borderId="0" xfId="1" applyFont="1"/>
    <xf numFmtId="3" fontId="13" fillId="0" borderId="0" xfId="1" applyNumberFormat="1" applyFont="1" applyFill="1" applyAlignment="1">
      <alignment vertical="center"/>
    </xf>
    <xf numFmtId="164" fontId="13" fillId="0" borderId="0" xfId="1" applyNumberFormat="1" applyFont="1" applyFill="1" applyAlignment="1">
      <alignment vertical="center"/>
    </xf>
    <xf numFmtId="4" fontId="13" fillId="0" borderId="0" xfId="1" applyNumberFormat="1" applyFont="1"/>
    <xf numFmtId="3" fontId="13" fillId="0" borderId="0" xfId="1" applyNumberFormat="1" applyFont="1"/>
    <xf numFmtId="4" fontId="13" fillId="0" borderId="0" xfId="1" applyNumberFormat="1" applyFont="1" applyAlignment="1"/>
    <xf numFmtId="164" fontId="12" fillId="0" borderId="0" xfId="9" applyFont="1" applyAlignment="1">
      <alignment vertical="center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0" xfId="0" applyNumberFormat="1" applyFont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3" xfId="8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8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8" applyNumberFormat="1" applyFont="1" applyFill="1" applyBorder="1" applyAlignment="1" applyProtection="1">
      <alignment horizontal="center" vertical="center" wrapText="1"/>
      <protection hidden="1"/>
    </xf>
    <xf numFmtId="4" fontId="12" fillId="0" borderId="2" xfId="8" applyNumberFormat="1" applyFont="1" applyFill="1" applyBorder="1" applyAlignment="1" applyProtection="1">
      <alignment horizontal="center" vertical="center" wrapText="1"/>
      <protection hidden="1"/>
    </xf>
    <xf numFmtId="4" fontId="12" fillId="0" borderId="3" xfId="8" applyNumberFormat="1" applyFont="1" applyFill="1" applyBorder="1" applyAlignment="1" applyProtection="1">
      <alignment horizontal="center" vertical="center" wrapText="1"/>
      <protection hidden="1"/>
    </xf>
    <xf numFmtId="4" fontId="14" fillId="0" borderId="3" xfId="0" applyNumberFormat="1" applyFont="1" applyBorder="1" applyAlignment="1">
      <alignment horizontal="center" vertical="center"/>
    </xf>
    <xf numFmtId="4" fontId="12" fillId="0" borderId="3" xfId="8" applyNumberFormat="1" applyFont="1" applyFill="1" applyBorder="1" applyAlignment="1" applyProtection="1">
      <alignment horizontal="center" vertical="center"/>
      <protection hidden="1"/>
    </xf>
    <xf numFmtId="0" fontId="27" fillId="0" borderId="0" xfId="1" applyFont="1"/>
    <xf numFmtId="49" fontId="12" fillId="0" borderId="3" xfId="6" applyFont="1" applyBorder="1" applyAlignment="1">
      <alignment horizontal="center" vertical="top"/>
    </xf>
    <xf numFmtId="0" fontId="12" fillId="0" borderId="3" xfId="7" applyFont="1" applyBorder="1" applyAlignment="1">
      <alignment horizontal="center" vertical="top" wrapText="1"/>
    </xf>
    <xf numFmtId="0" fontId="12" fillId="0" borderId="3" xfId="2" applyFont="1" applyFill="1" applyBorder="1" applyAlignment="1">
      <alignment wrapText="1"/>
    </xf>
    <xf numFmtId="0" fontId="12" fillId="0" borderId="3" xfId="4" applyNumberFormat="1" applyFont="1" applyFill="1" applyBorder="1" applyAlignment="1">
      <alignment horizontal="center" vertical="center"/>
    </xf>
    <xf numFmtId="49" fontId="12" fillId="0" borderId="3" xfId="4" applyNumberFormat="1" applyFont="1" applyFill="1" applyBorder="1" applyAlignment="1">
      <alignment horizontal="center" vertical="center"/>
    </xf>
    <xf numFmtId="4" fontId="12" fillId="0" borderId="3" xfId="9" applyNumberFormat="1" applyFont="1" applyFill="1" applyBorder="1" applyAlignment="1">
      <alignment horizontal="right" vertical="center"/>
    </xf>
    <xf numFmtId="0" fontId="12" fillId="0" borderId="3" xfId="2" applyFont="1" applyBorder="1" applyAlignment="1">
      <alignment wrapText="1"/>
    </xf>
    <xf numFmtId="0" fontId="12" fillId="0" borderId="3" xfId="4" applyNumberFormat="1" applyFont="1" applyBorder="1" applyAlignment="1">
      <alignment horizontal="center" vertical="center"/>
    </xf>
    <xf numFmtId="49" fontId="12" fillId="0" borderId="3" xfId="4" applyNumberFormat="1" applyFont="1" applyBorder="1" applyAlignment="1">
      <alignment horizontal="center" vertical="center"/>
    </xf>
    <xf numFmtId="4" fontId="12" fillId="0" borderId="3" xfId="9" applyNumberFormat="1" applyFont="1" applyBorder="1" applyAlignment="1">
      <alignment horizontal="right" vertical="center"/>
    </xf>
    <xf numFmtId="0" fontId="28" fillId="0" borderId="14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28" fillId="0" borderId="15" xfId="0" applyFont="1" applyBorder="1" applyAlignment="1">
      <alignment wrapText="1"/>
    </xf>
    <xf numFmtId="0" fontId="28" fillId="0" borderId="11" xfId="0" applyFont="1" applyBorder="1" applyAlignment="1">
      <alignment wrapText="1"/>
    </xf>
    <xf numFmtId="4" fontId="12" fillId="0" borderId="3" xfId="9" applyNumberFormat="1" applyFont="1" applyFill="1" applyBorder="1" applyAlignment="1">
      <alignment horizontal="right"/>
    </xf>
    <xf numFmtId="2" fontId="12" fillId="0" borderId="0" xfId="1" applyNumberFormat="1" applyFont="1"/>
    <xf numFmtId="164" fontId="27" fillId="0" borderId="0" xfId="9" applyFont="1"/>
    <xf numFmtId="0" fontId="12" fillId="0" borderId="9" xfId="2" applyFont="1" applyBorder="1" applyAlignment="1">
      <alignment wrapText="1"/>
    </xf>
    <xf numFmtId="4" fontId="12" fillId="0" borderId="3" xfId="5" applyNumberFormat="1" applyFont="1" applyFill="1" applyBorder="1" applyAlignment="1">
      <alignment horizontal="right" vertical="center"/>
    </xf>
    <xf numFmtId="0" fontId="12" fillId="0" borderId="8" xfId="4" applyNumberFormat="1" applyFont="1" applyFill="1" applyBorder="1" applyAlignment="1">
      <alignment horizontal="center" vertical="center"/>
    </xf>
    <xf numFmtId="0" fontId="12" fillId="0" borderId="16" xfId="4" applyNumberFormat="1" applyFont="1" applyFill="1" applyBorder="1" applyAlignment="1">
      <alignment horizontal="center" vertical="center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vertical="center" wrapText="1"/>
      <protection hidden="1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1" applyFont="1" applyFill="1" applyAlignment="1" applyProtection="1">
      <alignment horizontal="center" vertical="top" wrapText="1"/>
      <protection hidden="1"/>
    </xf>
    <xf numFmtId="0" fontId="13" fillId="0" borderId="0" xfId="1" applyFont="1" applyAlignment="1">
      <alignment horizontal="right" vertical="center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8" applyNumberFormat="1" applyFont="1" applyFill="1" applyBorder="1" applyAlignment="1" applyProtection="1">
      <alignment horizontal="left" vertical="center" wrapText="1"/>
      <protection hidden="1"/>
    </xf>
    <xf numFmtId="0" fontId="1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 applyAlignment="1" applyProtection="1">
      <alignment horizontal="right" vertical="center"/>
      <protection hidden="1"/>
    </xf>
    <xf numFmtId="0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Fill="1" applyAlignment="1" applyProtection="1">
      <alignment horizontal="center"/>
      <protection hidden="1"/>
    </xf>
  </cellXfs>
  <cellStyles count="28">
    <cellStyle name="Данные (редактируемые)" xfId="4"/>
    <cellStyle name="Данные (только для чтения)" xfId="5"/>
    <cellStyle name="Заголовки полей [печать]" xfId="6"/>
    <cellStyle name="Заголовок показателя [печать]" xfId="7"/>
    <cellStyle name="Обычный" xfId="0" builtinId="0"/>
    <cellStyle name="Обычный 10" xfId="21"/>
    <cellStyle name="Обычный 11" xfId="22"/>
    <cellStyle name="Обычный 12" xfId="23"/>
    <cellStyle name="Обычный 13" xfId="26"/>
    <cellStyle name="Обычный 14" xfId="27"/>
    <cellStyle name="Обычный 2" xfId="1"/>
    <cellStyle name="Обычный 2 2" xfId="8"/>
    <cellStyle name="Обычный 2 3" xfId="10"/>
    <cellStyle name="Обычный 2 4" xfId="11"/>
    <cellStyle name="Обычный 2 5" xfId="16"/>
    <cellStyle name="Обычный 2 6" xfId="18"/>
    <cellStyle name="Обычный 2 7" xfId="24"/>
    <cellStyle name="Обычный 2 8" xfId="25"/>
    <cellStyle name="Обычный 3" xfId="12"/>
    <cellStyle name="Обычный 4" xfId="13"/>
    <cellStyle name="Обычный 5" xfId="14"/>
    <cellStyle name="Обычный 6" xfId="15"/>
    <cellStyle name="Обычный 7" xfId="17"/>
    <cellStyle name="Обычный 8" xfId="19"/>
    <cellStyle name="Обычный 9" xfId="20"/>
    <cellStyle name="Свойства элементов измерения [печать]" xfId="3"/>
    <cellStyle name="Финансовый" xfId="9" builtinId="3"/>
    <cellStyle name="Элементы осей [печать]" xfId="2"/>
  </cellStyles>
  <dxfs count="0"/>
  <tableStyles count="0" defaultTableStyle="TableStyleMedium2" defaultPivotStyle="PivotStyleLight16"/>
  <colors>
    <mruColors>
      <color rgb="FF8000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504825</xdr:colOff>
      <xdr:row>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2011025" y="170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01"/>
  <sheetViews>
    <sheetView view="pageBreakPreview" zoomScale="65" zoomScaleNormal="100" zoomScaleSheetLayoutView="65" workbookViewId="0">
      <selection activeCell="A5" sqref="A5:K5"/>
    </sheetView>
  </sheetViews>
  <sheetFormatPr defaultColWidth="9.140625" defaultRowHeight="18.75" x14ac:dyDescent="0.3"/>
  <cols>
    <col min="1" max="1" width="115.42578125" style="49" customWidth="1"/>
    <col min="2" max="2" width="10.140625" style="49" customWidth="1"/>
    <col min="3" max="3" width="10.28515625" style="49" customWidth="1"/>
    <col min="4" max="6" width="10.140625" style="49" customWidth="1"/>
    <col min="7" max="7" width="11.28515625" style="49" customWidth="1"/>
    <col min="8" max="8" width="11.7109375" style="49" customWidth="1"/>
    <col min="9" max="9" width="19.7109375" style="49" customWidth="1"/>
    <col min="10" max="10" width="19.85546875" style="49" customWidth="1"/>
    <col min="11" max="11" width="19.140625" style="49" bestFit="1" customWidth="1"/>
    <col min="12" max="12" width="18.85546875" style="26" customWidth="1"/>
    <col min="13" max="13" width="21" style="49" customWidth="1"/>
    <col min="14" max="16384" width="9.140625" style="49"/>
  </cols>
  <sheetData>
    <row r="1" spans="1:11" x14ac:dyDescent="0.3">
      <c r="A1" s="76" t="s">
        <v>192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x14ac:dyDescent="0.3">
      <c r="A2" s="76" t="s">
        <v>230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x14ac:dyDescent="0.3">
      <c r="A3" s="76" t="s">
        <v>226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1" x14ac:dyDescent="0.3">
      <c r="A4" s="76" t="s">
        <v>225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x14ac:dyDescent="0.3">
      <c r="A5" s="76" t="s">
        <v>233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1" ht="18.600000000000001" customHeight="1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ht="21.6" customHeight="1" x14ac:dyDescent="0.3">
      <c r="A7" s="78" t="s">
        <v>202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37.5" customHeight="1" x14ac:dyDescent="0.3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 ht="23.45" customHeight="1" x14ac:dyDescent="0.3">
      <c r="A9" s="79" t="s">
        <v>24</v>
      </c>
      <c r="B9" s="79" t="s">
        <v>23</v>
      </c>
      <c r="C9" s="79"/>
      <c r="D9" s="79"/>
      <c r="E9" s="79"/>
      <c r="F9" s="79"/>
      <c r="G9" s="79"/>
      <c r="H9" s="79"/>
      <c r="I9" s="80" t="s">
        <v>22</v>
      </c>
      <c r="J9" s="80"/>
      <c r="K9" s="80"/>
    </row>
    <row r="10" spans="1:11" ht="40.5" customHeight="1" x14ac:dyDescent="0.3">
      <c r="A10" s="79"/>
      <c r="B10" s="81" t="s">
        <v>53</v>
      </c>
      <c r="C10" s="81"/>
      <c r="D10" s="81"/>
      <c r="E10" s="81"/>
      <c r="F10" s="81"/>
      <c r="G10" s="81" t="s">
        <v>54</v>
      </c>
      <c r="H10" s="81"/>
      <c r="I10" s="82" t="s">
        <v>186</v>
      </c>
      <c r="J10" s="82" t="s">
        <v>193</v>
      </c>
      <c r="K10" s="82" t="s">
        <v>201</v>
      </c>
    </row>
    <row r="11" spans="1:11" ht="121.9" customHeight="1" x14ac:dyDescent="0.3">
      <c r="A11" s="79"/>
      <c r="B11" s="71" t="s">
        <v>55</v>
      </c>
      <c r="C11" s="71" t="s">
        <v>73</v>
      </c>
      <c r="D11" s="71" t="s">
        <v>56</v>
      </c>
      <c r="E11" s="71" t="s">
        <v>50</v>
      </c>
      <c r="F11" s="71" t="s">
        <v>74</v>
      </c>
      <c r="G11" s="5" t="s">
        <v>51</v>
      </c>
      <c r="H11" s="71" t="s">
        <v>75</v>
      </c>
      <c r="I11" s="83"/>
      <c r="J11" s="83"/>
      <c r="K11" s="83"/>
    </row>
    <row r="12" spans="1:11" x14ac:dyDescent="0.3">
      <c r="A12" s="50" t="s">
        <v>25</v>
      </c>
      <c r="B12" s="51">
        <v>2</v>
      </c>
      <c r="C12" s="51">
        <v>3</v>
      </c>
      <c r="D12" s="51">
        <v>4</v>
      </c>
      <c r="E12" s="51">
        <v>5</v>
      </c>
      <c r="F12" s="51">
        <v>6</v>
      </c>
      <c r="G12" s="51">
        <v>7</v>
      </c>
      <c r="H12" s="51">
        <v>8</v>
      </c>
      <c r="I12" s="51">
        <v>9</v>
      </c>
      <c r="J12" s="51">
        <v>10</v>
      </c>
      <c r="K12" s="51">
        <v>11</v>
      </c>
    </row>
    <row r="13" spans="1:11" x14ac:dyDescent="0.3">
      <c r="A13" s="52" t="s">
        <v>76</v>
      </c>
      <c r="B13" s="53" t="s">
        <v>25</v>
      </c>
      <c r="C13" s="53" t="s">
        <v>9</v>
      </c>
      <c r="D13" s="53" t="s">
        <v>9</v>
      </c>
      <c r="E13" s="53" t="s">
        <v>17</v>
      </c>
      <c r="F13" s="53" t="s">
        <v>9</v>
      </c>
      <c r="G13" s="53" t="s">
        <v>3</v>
      </c>
      <c r="H13" s="54" t="s">
        <v>17</v>
      </c>
      <c r="I13" s="55">
        <f>I14+I20+I30+I40+I43+I61+I67+I71+I79</f>
        <v>304125503.18999994</v>
      </c>
      <c r="J13" s="55">
        <f>J14+J20+J30+J40+J43+J61+J67+J71+J79</f>
        <v>320853143.28999996</v>
      </c>
      <c r="K13" s="55">
        <f>K14+K20+K30+K40+K43+K61+K67+K71+K79</f>
        <v>336940137.24000001</v>
      </c>
    </row>
    <row r="14" spans="1:11" x14ac:dyDescent="0.3">
      <c r="A14" s="52" t="s">
        <v>77</v>
      </c>
      <c r="B14" s="53" t="s">
        <v>25</v>
      </c>
      <c r="C14" s="53" t="s">
        <v>5</v>
      </c>
      <c r="D14" s="53" t="s">
        <v>9</v>
      </c>
      <c r="E14" s="53" t="s">
        <v>17</v>
      </c>
      <c r="F14" s="53" t="s">
        <v>9</v>
      </c>
      <c r="G14" s="53" t="s">
        <v>3</v>
      </c>
      <c r="H14" s="54" t="s">
        <v>17</v>
      </c>
      <c r="I14" s="55">
        <f>I15</f>
        <v>263811695</v>
      </c>
      <c r="J14" s="55">
        <f t="shared" ref="J14:K14" si="0">J15</f>
        <v>279638002</v>
      </c>
      <c r="K14" s="55">
        <f t="shared" si="0"/>
        <v>294736519</v>
      </c>
    </row>
    <row r="15" spans="1:11" ht="22.9" customHeight="1" x14ac:dyDescent="0.3">
      <c r="A15" s="56" t="s">
        <v>78</v>
      </c>
      <c r="B15" s="53" t="s">
        <v>25</v>
      </c>
      <c r="C15" s="53" t="s">
        <v>5</v>
      </c>
      <c r="D15" s="53" t="s">
        <v>6</v>
      </c>
      <c r="E15" s="53" t="s">
        <v>17</v>
      </c>
      <c r="F15" s="53" t="s">
        <v>5</v>
      </c>
      <c r="G15" s="53" t="s">
        <v>3</v>
      </c>
      <c r="H15" s="54" t="s">
        <v>31</v>
      </c>
      <c r="I15" s="55">
        <f>SUM(I16:I19)</f>
        <v>263811695</v>
      </c>
      <c r="J15" s="55">
        <f>SUM(J16:J19)</f>
        <v>279638002</v>
      </c>
      <c r="K15" s="55">
        <f>SUM(K16:K19)</f>
        <v>294736519</v>
      </c>
    </row>
    <row r="16" spans="1:11" ht="193.5" customHeight="1" x14ac:dyDescent="0.3">
      <c r="A16" s="56" t="s">
        <v>203</v>
      </c>
      <c r="B16" s="57" t="s">
        <v>25</v>
      </c>
      <c r="C16" s="57" t="s">
        <v>5</v>
      </c>
      <c r="D16" s="57" t="s">
        <v>6</v>
      </c>
      <c r="E16" s="57" t="s">
        <v>79</v>
      </c>
      <c r="F16" s="57" t="s">
        <v>5</v>
      </c>
      <c r="G16" s="57" t="s">
        <v>3</v>
      </c>
      <c r="H16" s="58" t="s">
        <v>31</v>
      </c>
      <c r="I16" s="59">
        <v>257346642</v>
      </c>
      <c r="J16" s="59">
        <v>272787436</v>
      </c>
      <c r="K16" s="59">
        <v>287517958</v>
      </c>
    </row>
    <row r="17" spans="1:11" ht="137.25" customHeight="1" x14ac:dyDescent="0.3">
      <c r="A17" s="56" t="s">
        <v>204</v>
      </c>
      <c r="B17" s="57" t="s">
        <v>25</v>
      </c>
      <c r="C17" s="57" t="s">
        <v>5</v>
      </c>
      <c r="D17" s="57" t="s">
        <v>6</v>
      </c>
      <c r="E17" s="57" t="s">
        <v>80</v>
      </c>
      <c r="F17" s="57" t="s">
        <v>5</v>
      </c>
      <c r="G17" s="57" t="s">
        <v>3</v>
      </c>
      <c r="H17" s="58" t="s">
        <v>31</v>
      </c>
      <c r="I17" s="59">
        <v>696141</v>
      </c>
      <c r="J17" s="59">
        <v>737907</v>
      </c>
      <c r="K17" s="59">
        <v>777754</v>
      </c>
    </row>
    <row r="18" spans="1:11" ht="116.25" customHeight="1" x14ac:dyDescent="0.3">
      <c r="A18" s="56" t="s">
        <v>205</v>
      </c>
      <c r="B18" s="57" t="s">
        <v>25</v>
      </c>
      <c r="C18" s="57" t="s">
        <v>5</v>
      </c>
      <c r="D18" s="57" t="s">
        <v>6</v>
      </c>
      <c r="E18" s="57" t="s">
        <v>81</v>
      </c>
      <c r="F18" s="57" t="s">
        <v>5</v>
      </c>
      <c r="G18" s="57" t="s">
        <v>3</v>
      </c>
      <c r="H18" s="58" t="s">
        <v>31</v>
      </c>
      <c r="I18" s="59">
        <v>5729132</v>
      </c>
      <c r="J18" s="59">
        <v>6072879</v>
      </c>
      <c r="K18" s="59">
        <v>6401027</v>
      </c>
    </row>
    <row r="19" spans="1:11" ht="387.75" customHeight="1" x14ac:dyDescent="0.3">
      <c r="A19" s="56" t="s">
        <v>206</v>
      </c>
      <c r="B19" s="58" t="s">
        <v>25</v>
      </c>
      <c r="C19" s="58" t="s">
        <v>5</v>
      </c>
      <c r="D19" s="58" t="s">
        <v>6</v>
      </c>
      <c r="E19" s="58" t="s">
        <v>158</v>
      </c>
      <c r="F19" s="58" t="s">
        <v>5</v>
      </c>
      <c r="G19" s="58" t="s">
        <v>3</v>
      </c>
      <c r="H19" s="58" t="s">
        <v>31</v>
      </c>
      <c r="I19" s="59">
        <v>39780</v>
      </c>
      <c r="J19" s="59">
        <v>39780</v>
      </c>
      <c r="K19" s="59">
        <v>39780</v>
      </c>
    </row>
    <row r="20" spans="1:11" ht="39.75" customHeight="1" x14ac:dyDescent="0.3">
      <c r="A20" s="56" t="s">
        <v>83</v>
      </c>
      <c r="B20" s="58" t="s">
        <v>25</v>
      </c>
      <c r="C20" s="58" t="s">
        <v>32</v>
      </c>
      <c r="D20" s="58" t="s">
        <v>9</v>
      </c>
      <c r="E20" s="58" t="s">
        <v>17</v>
      </c>
      <c r="F20" s="58" t="s">
        <v>9</v>
      </c>
      <c r="G20" s="58" t="s">
        <v>3</v>
      </c>
      <c r="H20" s="58" t="s">
        <v>17</v>
      </c>
      <c r="I20" s="59">
        <f>I21</f>
        <v>683132</v>
      </c>
      <c r="J20" s="59">
        <f t="shared" ref="J20:K20" si="1">J21</f>
        <v>661219</v>
      </c>
      <c r="K20" s="59">
        <f t="shared" si="1"/>
        <v>844801</v>
      </c>
    </row>
    <row r="21" spans="1:11" ht="27.75" customHeight="1" x14ac:dyDescent="0.3">
      <c r="A21" s="56" t="s">
        <v>84</v>
      </c>
      <c r="B21" s="58" t="s">
        <v>25</v>
      </c>
      <c r="C21" s="58" t="s">
        <v>32</v>
      </c>
      <c r="D21" s="58" t="s">
        <v>6</v>
      </c>
      <c r="E21" s="58" t="s">
        <v>17</v>
      </c>
      <c r="F21" s="58" t="s">
        <v>5</v>
      </c>
      <c r="G21" s="58" t="s">
        <v>3</v>
      </c>
      <c r="H21" s="58" t="s">
        <v>31</v>
      </c>
      <c r="I21" s="59">
        <f>I22+I24+I26+I28</f>
        <v>683132</v>
      </c>
      <c r="J21" s="59">
        <f t="shared" ref="J21:K21" si="2">J22+J24+J26+J28</f>
        <v>661219</v>
      </c>
      <c r="K21" s="59">
        <f t="shared" si="2"/>
        <v>844801</v>
      </c>
    </row>
    <row r="22" spans="1:11" ht="55.5" customHeight="1" x14ac:dyDescent="0.3">
      <c r="A22" s="56" t="s">
        <v>85</v>
      </c>
      <c r="B22" s="58" t="s">
        <v>25</v>
      </c>
      <c r="C22" s="58" t="s">
        <v>32</v>
      </c>
      <c r="D22" s="58" t="s">
        <v>6</v>
      </c>
      <c r="E22" s="58" t="s">
        <v>86</v>
      </c>
      <c r="F22" s="58" t="s">
        <v>5</v>
      </c>
      <c r="G22" s="58" t="s">
        <v>3</v>
      </c>
      <c r="H22" s="58" t="s">
        <v>31</v>
      </c>
      <c r="I22" s="59">
        <f>I23</f>
        <v>357290</v>
      </c>
      <c r="J22" s="59">
        <f t="shared" ref="J22:K22" si="3">J23</f>
        <v>346169</v>
      </c>
      <c r="K22" s="59">
        <f t="shared" si="3"/>
        <v>441613</v>
      </c>
    </row>
    <row r="23" spans="1:11" ht="96" customHeight="1" x14ac:dyDescent="0.3">
      <c r="A23" s="56" t="s">
        <v>87</v>
      </c>
      <c r="B23" s="58" t="s">
        <v>25</v>
      </c>
      <c r="C23" s="58" t="s">
        <v>32</v>
      </c>
      <c r="D23" s="58" t="s">
        <v>6</v>
      </c>
      <c r="E23" s="58" t="s">
        <v>88</v>
      </c>
      <c r="F23" s="58" t="s">
        <v>5</v>
      </c>
      <c r="G23" s="58" t="s">
        <v>3</v>
      </c>
      <c r="H23" s="58" t="s">
        <v>31</v>
      </c>
      <c r="I23" s="59">
        <v>357290</v>
      </c>
      <c r="J23" s="59">
        <v>346169</v>
      </c>
      <c r="K23" s="59">
        <v>441613</v>
      </c>
    </row>
    <row r="24" spans="1:11" ht="76.5" customHeight="1" x14ac:dyDescent="0.3">
      <c r="A24" s="56" t="s">
        <v>89</v>
      </c>
      <c r="B24" s="58" t="s">
        <v>25</v>
      </c>
      <c r="C24" s="58" t="s">
        <v>32</v>
      </c>
      <c r="D24" s="58" t="s">
        <v>6</v>
      </c>
      <c r="E24" s="58" t="s">
        <v>40</v>
      </c>
      <c r="F24" s="58" t="s">
        <v>5</v>
      </c>
      <c r="G24" s="58" t="s">
        <v>3</v>
      </c>
      <c r="H24" s="58" t="s">
        <v>31</v>
      </c>
      <c r="I24" s="59">
        <f>I25</f>
        <v>1610</v>
      </c>
      <c r="J24" s="59">
        <f t="shared" ref="J24:K24" si="4">J25</f>
        <v>1605</v>
      </c>
      <c r="K24" s="59">
        <f t="shared" si="4"/>
        <v>2046</v>
      </c>
    </row>
    <row r="25" spans="1:11" ht="97.5" customHeight="1" x14ac:dyDescent="0.3">
      <c r="A25" s="56" t="s">
        <v>90</v>
      </c>
      <c r="B25" s="58" t="s">
        <v>25</v>
      </c>
      <c r="C25" s="58" t="s">
        <v>32</v>
      </c>
      <c r="D25" s="58" t="s">
        <v>6</v>
      </c>
      <c r="E25" s="58" t="s">
        <v>91</v>
      </c>
      <c r="F25" s="58" t="s">
        <v>5</v>
      </c>
      <c r="G25" s="58" t="s">
        <v>3</v>
      </c>
      <c r="H25" s="58" t="s">
        <v>31</v>
      </c>
      <c r="I25" s="59">
        <v>1610</v>
      </c>
      <c r="J25" s="59">
        <v>1605</v>
      </c>
      <c r="K25" s="59">
        <v>2046</v>
      </c>
    </row>
    <row r="26" spans="1:11" ht="60" customHeight="1" x14ac:dyDescent="0.3">
      <c r="A26" s="56" t="s">
        <v>92</v>
      </c>
      <c r="B26" s="58" t="s">
        <v>25</v>
      </c>
      <c r="C26" s="58" t="s">
        <v>32</v>
      </c>
      <c r="D26" s="58" t="s">
        <v>6</v>
      </c>
      <c r="E26" s="58" t="s">
        <v>93</v>
      </c>
      <c r="F26" s="58" t="s">
        <v>5</v>
      </c>
      <c r="G26" s="58" t="s">
        <v>3</v>
      </c>
      <c r="H26" s="58" t="s">
        <v>31</v>
      </c>
      <c r="I26" s="59">
        <f>I27</f>
        <v>360828</v>
      </c>
      <c r="J26" s="59">
        <f t="shared" ref="J26:K26" si="5">J27</f>
        <v>347878</v>
      </c>
      <c r="K26" s="59">
        <f t="shared" si="5"/>
        <v>443433</v>
      </c>
    </row>
    <row r="27" spans="1:11" ht="98.25" customHeight="1" x14ac:dyDescent="0.3">
      <c r="A27" s="56" t="s">
        <v>94</v>
      </c>
      <c r="B27" s="58" t="s">
        <v>25</v>
      </c>
      <c r="C27" s="58" t="s">
        <v>32</v>
      </c>
      <c r="D27" s="58" t="s">
        <v>6</v>
      </c>
      <c r="E27" s="58" t="s">
        <v>95</v>
      </c>
      <c r="F27" s="58" t="s">
        <v>5</v>
      </c>
      <c r="G27" s="58" t="s">
        <v>3</v>
      </c>
      <c r="H27" s="58" t="s">
        <v>31</v>
      </c>
      <c r="I27" s="59">
        <v>360828</v>
      </c>
      <c r="J27" s="59">
        <v>347878</v>
      </c>
      <c r="K27" s="59">
        <v>443433</v>
      </c>
    </row>
    <row r="28" spans="1:11" ht="59.25" customHeight="1" x14ac:dyDescent="0.3">
      <c r="A28" s="56" t="s">
        <v>96</v>
      </c>
      <c r="B28" s="58" t="s">
        <v>25</v>
      </c>
      <c r="C28" s="58" t="s">
        <v>32</v>
      </c>
      <c r="D28" s="58" t="s">
        <v>6</v>
      </c>
      <c r="E28" s="58" t="s">
        <v>97</v>
      </c>
      <c r="F28" s="58" t="s">
        <v>5</v>
      </c>
      <c r="G28" s="58" t="s">
        <v>3</v>
      </c>
      <c r="H28" s="58" t="s">
        <v>31</v>
      </c>
      <c r="I28" s="59">
        <f>I29</f>
        <v>-36596</v>
      </c>
      <c r="J28" s="59">
        <f>J29</f>
        <v>-34433</v>
      </c>
      <c r="K28" s="59">
        <f>K29</f>
        <v>-42291</v>
      </c>
    </row>
    <row r="29" spans="1:11" ht="95.25" customHeight="1" x14ac:dyDescent="0.3">
      <c r="A29" s="56" t="s">
        <v>98</v>
      </c>
      <c r="B29" s="58" t="s">
        <v>25</v>
      </c>
      <c r="C29" s="58" t="s">
        <v>32</v>
      </c>
      <c r="D29" s="58" t="s">
        <v>6</v>
      </c>
      <c r="E29" s="58" t="s">
        <v>99</v>
      </c>
      <c r="F29" s="58" t="s">
        <v>5</v>
      </c>
      <c r="G29" s="58" t="s">
        <v>3</v>
      </c>
      <c r="H29" s="58" t="s">
        <v>31</v>
      </c>
      <c r="I29" s="59">
        <v>-36596</v>
      </c>
      <c r="J29" s="59">
        <v>-34433</v>
      </c>
      <c r="K29" s="59">
        <v>-42291</v>
      </c>
    </row>
    <row r="30" spans="1:11" ht="24" customHeight="1" x14ac:dyDescent="0.3">
      <c r="A30" s="56" t="s">
        <v>100</v>
      </c>
      <c r="B30" s="57" t="s">
        <v>25</v>
      </c>
      <c r="C30" s="57" t="s">
        <v>4</v>
      </c>
      <c r="D30" s="57" t="s">
        <v>9</v>
      </c>
      <c r="E30" s="57" t="s">
        <v>17</v>
      </c>
      <c r="F30" s="57" t="s">
        <v>9</v>
      </c>
      <c r="G30" s="57" t="s">
        <v>3</v>
      </c>
      <c r="H30" s="58" t="s">
        <v>17</v>
      </c>
      <c r="I30" s="59">
        <f>I31+I36+I38</f>
        <v>20944798</v>
      </c>
      <c r="J30" s="59">
        <f t="shared" ref="J30:K30" si="6">J31+J36+J38</f>
        <v>21237487</v>
      </c>
      <c r="K30" s="59">
        <f t="shared" si="6"/>
        <v>21515982</v>
      </c>
    </row>
    <row r="31" spans="1:11" ht="25.5" customHeight="1" x14ac:dyDescent="0.3">
      <c r="A31" s="56" t="s">
        <v>101</v>
      </c>
      <c r="B31" s="58">
        <v>1</v>
      </c>
      <c r="C31" s="58" t="s">
        <v>4</v>
      </c>
      <c r="D31" s="58" t="s">
        <v>5</v>
      </c>
      <c r="E31" s="58" t="s">
        <v>17</v>
      </c>
      <c r="F31" s="58" t="s">
        <v>9</v>
      </c>
      <c r="G31" s="58" t="s">
        <v>3</v>
      </c>
      <c r="H31" s="58" t="s">
        <v>31</v>
      </c>
      <c r="I31" s="59">
        <f>I32+I34</f>
        <v>12986789</v>
      </c>
      <c r="J31" s="59">
        <f t="shared" ref="J31:K31" si="7">J32+J35</f>
        <v>13168530</v>
      </c>
      <c r="K31" s="59">
        <f t="shared" si="7"/>
        <v>13340522</v>
      </c>
    </row>
    <row r="32" spans="1:11" ht="27" customHeight="1" x14ac:dyDescent="0.3">
      <c r="A32" s="56" t="s">
        <v>102</v>
      </c>
      <c r="B32" s="58" t="s">
        <v>25</v>
      </c>
      <c r="C32" s="58" t="s">
        <v>4</v>
      </c>
      <c r="D32" s="58" t="s">
        <v>5</v>
      </c>
      <c r="E32" s="58" t="s">
        <v>79</v>
      </c>
      <c r="F32" s="58" t="s">
        <v>5</v>
      </c>
      <c r="G32" s="58" t="s">
        <v>3</v>
      </c>
      <c r="H32" s="58" t="s">
        <v>31</v>
      </c>
      <c r="I32" s="59">
        <f>I33</f>
        <v>10695789</v>
      </c>
      <c r="J32" s="59">
        <f t="shared" ref="J32:K32" si="8">J33</f>
        <v>10845530</v>
      </c>
      <c r="K32" s="59">
        <f t="shared" si="8"/>
        <v>10986522</v>
      </c>
    </row>
    <row r="33" spans="1:11" ht="30" customHeight="1" x14ac:dyDescent="0.3">
      <c r="A33" s="56" t="s">
        <v>102</v>
      </c>
      <c r="B33" s="58" t="s">
        <v>25</v>
      </c>
      <c r="C33" s="58" t="s">
        <v>4</v>
      </c>
      <c r="D33" s="58" t="s">
        <v>5</v>
      </c>
      <c r="E33" s="58" t="s">
        <v>103</v>
      </c>
      <c r="F33" s="58" t="s">
        <v>5</v>
      </c>
      <c r="G33" s="58" t="s">
        <v>3</v>
      </c>
      <c r="H33" s="58" t="s">
        <v>31</v>
      </c>
      <c r="I33" s="59">
        <v>10695789</v>
      </c>
      <c r="J33" s="59">
        <v>10845530</v>
      </c>
      <c r="K33" s="59">
        <v>10986522</v>
      </c>
    </row>
    <row r="34" spans="1:11" ht="36.75" customHeight="1" x14ac:dyDescent="0.3">
      <c r="A34" s="56" t="s">
        <v>104</v>
      </c>
      <c r="B34" s="58" t="s">
        <v>25</v>
      </c>
      <c r="C34" s="58" t="s">
        <v>4</v>
      </c>
      <c r="D34" s="58" t="s">
        <v>5</v>
      </c>
      <c r="E34" s="58" t="s">
        <v>80</v>
      </c>
      <c r="F34" s="58" t="s">
        <v>5</v>
      </c>
      <c r="G34" s="58" t="s">
        <v>3</v>
      </c>
      <c r="H34" s="58" t="s">
        <v>31</v>
      </c>
      <c r="I34" s="59">
        <f>I35</f>
        <v>2291000</v>
      </c>
      <c r="J34" s="59">
        <f t="shared" ref="J34:K34" si="9">J35</f>
        <v>2323000</v>
      </c>
      <c r="K34" s="59">
        <f t="shared" si="9"/>
        <v>2354000</v>
      </c>
    </row>
    <row r="35" spans="1:11" ht="55.5" customHeight="1" x14ac:dyDescent="0.3">
      <c r="A35" s="56" t="s">
        <v>105</v>
      </c>
      <c r="B35" s="58" t="s">
        <v>25</v>
      </c>
      <c r="C35" s="58" t="s">
        <v>4</v>
      </c>
      <c r="D35" s="58" t="s">
        <v>5</v>
      </c>
      <c r="E35" s="58" t="s">
        <v>106</v>
      </c>
      <c r="F35" s="58" t="s">
        <v>5</v>
      </c>
      <c r="G35" s="58" t="s">
        <v>3</v>
      </c>
      <c r="H35" s="58" t="s">
        <v>31</v>
      </c>
      <c r="I35" s="59">
        <v>2291000</v>
      </c>
      <c r="J35" s="59">
        <v>2323000</v>
      </c>
      <c r="K35" s="59">
        <v>2354000</v>
      </c>
    </row>
    <row r="36" spans="1:11" ht="25.5" customHeight="1" x14ac:dyDescent="0.3">
      <c r="A36" s="56" t="s">
        <v>107</v>
      </c>
      <c r="B36" s="57" t="s">
        <v>25</v>
      </c>
      <c r="C36" s="57" t="s">
        <v>4</v>
      </c>
      <c r="D36" s="57" t="s">
        <v>32</v>
      </c>
      <c r="E36" s="57" t="s">
        <v>17</v>
      </c>
      <c r="F36" s="58" t="s">
        <v>5</v>
      </c>
      <c r="G36" s="57" t="s">
        <v>3</v>
      </c>
      <c r="H36" s="58" t="s">
        <v>31</v>
      </c>
      <c r="I36" s="59">
        <f>I37</f>
        <v>6282009</v>
      </c>
      <c r="J36" s="59">
        <f t="shared" ref="J36:K36" si="10">J37</f>
        <v>6369957</v>
      </c>
      <c r="K36" s="59">
        <f t="shared" si="10"/>
        <v>6453460</v>
      </c>
    </row>
    <row r="37" spans="1:11" ht="24.75" customHeight="1" x14ac:dyDescent="0.3">
      <c r="A37" s="56" t="s">
        <v>107</v>
      </c>
      <c r="B37" s="57" t="s">
        <v>25</v>
      </c>
      <c r="C37" s="57" t="s">
        <v>4</v>
      </c>
      <c r="D37" s="57" t="s">
        <v>32</v>
      </c>
      <c r="E37" s="57" t="s">
        <v>79</v>
      </c>
      <c r="F37" s="57" t="s">
        <v>5</v>
      </c>
      <c r="G37" s="57" t="s">
        <v>3</v>
      </c>
      <c r="H37" s="58" t="s">
        <v>31</v>
      </c>
      <c r="I37" s="59">
        <v>6282009</v>
      </c>
      <c r="J37" s="59">
        <v>6369957</v>
      </c>
      <c r="K37" s="59">
        <v>6453460</v>
      </c>
    </row>
    <row r="38" spans="1:11" ht="24.75" customHeight="1" x14ac:dyDescent="0.3">
      <c r="A38" s="60" t="s">
        <v>108</v>
      </c>
      <c r="B38" s="57" t="s">
        <v>25</v>
      </c>
      <c r="C38" s="57" t="s">
        <v>4</v>
      </c>
      <c r="D38" s="58" t="s">
        <v>33</v>
      </c>
      <c r="E38" s="57" t="s">
        <v>17</v>
      </c>
      <c r="F38" s="58" t="s">
        <v>6</v>
      </c>
      <c r="G38" s="57" t="s">
        <v>3</v>
      </c>
      <c r="H38" s="58" t="s">
        <v>31</v>
      </c>
      <c r="I38" s="59">
        <f>I39</f>
        <v>1676000</v>
      </c>
      <c r="J38" s="59">
        <f t="shared" ref="J38:K38" si="11">J39</f>
        <v>1699000</v>
      </c>
      <c r="K38" s="59">
        <f t="shared" si="11"/>
        <v>1722000</v>
      </c>
    </row>
    <row r="39" spans="1:11" ht="39.75" customHeight="1" x14ac:dyDescent="0.3">
      <c r="A39" s="60" t="s">
        <v>109</v>
      </c>
      <c r="B39" s="57" t="s">
        <v>25</v>
      </c>
      <c r="C39" s="57" t="s">
        <v>4</v>
      </c>
      <c r="D39" s="58" t="s">
        <v>33</v>
      </c>
      <c r="E39" s="58" t="s">
        <v>80</v>
      </c>
      <c r="F39" s="58" t="s">
        <v>6</v>
      </c>
      <c r="G39" s="57" t="s">
        <v>3</v>
      </c>
      <c r="H39" s="58" t="s">
        <v>31</v>
      </c>
      <c r="I39" s="59">
        <v>1676000</v>
      </c>
      <c r="J39" s="59">
        <v>1699000</v>
      </c>
      <c r="K39" s="59">
        <v>1722000</v>
      </c>
    </row>
    <row r="40" spans="1:11" ht="24" customHeight="1" x14ac:dyDescent="0.3">
      <c r="A40" s="56" t="s">
        <v>110</v>
      </c>
      <c r="B40" s="57" t="s">
        <v>25</v>
      </c>
      <c r="C40" s="57" t="s">
        <v>111</v>
      </c>
      <c r="D40" s="57" t="s">
        <v>9</v>
      </c>
      <c r="E40" s="57" t="s">
        <v>17</v>
      </c>
      <c r="F40" s="57" t="s">
        <v>9</v>
      </c>
      <c r="G40" s="57" t="s">
        <v>3</v>
      </c>
      <c r="H40" s="58" t="s">
        <v>17</v>
      </c>
      <c r="I40" s="59">
        <f>I41</f>
        <v>4554000</v>
      </c>
      <c r="J40" s="59">
        <f t="shared" ref="J40:K41" si="12">J41</f>
        <v>4554000</v>
      </c>
      <c r="K40" s="59">
        <f t="shared" si="12"/>
        <v>4554000</v>
      </c>
    </row>
    <row r="41" spans="1:11" ht="34.5" customHeight="1" x14ac:dyDescent="0.3">
      <c r="A41" s="56" t="s">
        <v>112</v>
      </c>
      <c r="B41" s="57" t="s">
        <v>25</v>
      </c>
      <c r="C41" s="57" t="s">
        <v>111</v>
      </c>
      <c r="D41" s="57" t="s">
        <v>32</v>
      </c>
      <c r="E41" s="57" t="s">
        <v>17</v>
      </c>
      <c r="F41" s="57" t="s">
        <v>5</v>
      </c>
      <c r="G41" s="57" t="s">
        <v>3</v>
      </c>
      <c r="H41" s="58" t="s">
        <v>31</v>
      </c>
      <c r="I41" s="59">
        <f>I42</f>
        <v>4554000</v>
      </c>
      <c r="J41" s="59">
        <f t="shared" si="12"/>
        <v>4554000</v>
      </c>
      <c r="K41" s="59">
        <f t="shared" si="12"/>
        <v>4554000</v>
      </c>
    </row>
    <row r="42" spans="1:11" ht="37.5" customHeight="1" x14ac:dyDescent="0.3">
      <c r="A42" s="56" t="s">
        <v>113</v>
      </c>
      <c r="B42" s="57" t="s">
        <v>25</v>
      </c>
      <c r="C42" s="57" t="s">
        <v>111</v>
      </c>
      <c r="D42" s="57" t="s">
        <v>32</v>
      </c>
      <c r="E42" s="57" t="s">
        <v>79</v>
      </c>
      <c r="F42" s="57" t="s">
        <v>5</v>
      </c>
      <c r="G42" s="58" t="s">
        <v>3</v>
      </c>
      <c r="H42" s="58" t="s">
        <v>31</v>
      </c>
      <c r="I42" s="59">
        <v>4554000</v>
      </c>
      <c r="J42" s="59">
        <v>4554000</v>
      </c>
      <c r="K42" s="59">
        <v>4554000</v>
      </c>
    </row>
    <row r="43" spans="1:11" ht="40.5" customHeight="1" x14ac:dyDescent="0.3">
      <c r="A43" s="56" t="s">
        <v>114</v>
      </c>
      <c r="B43" s="57" t="s">
        <v>25</v>
      </c>
      <c r="C43" s="57" t="s">
        <v>41</v>
      </c>
      <c r="D43" s="57" t="s">
        <v>9</v>
      </c>
      <c r="E43" s="57" t="s">
        <v>17</v>
      </c>
      <c r="F43" s="57" t="s">
        <v>9</v>
      </c>
      <c r="G43" s="57" t="s">
        <v>3</v>
      </c>
      <c r="H43" s="58" t="s">
        <v>17</v>
      </c>
      <c r="I43" s="59">
        <f>I44+I56</f>
        <v>8810553.2800000012</v>
      </c>
      <c r="J43" s="59">
        <f t="shared" ref="J43:K43" si="13">J44+J56</f>
        <v>9251125.9400000013</v>
      </c>
      <c r="K43" s="59">
        <f t="shared" si="13"/>
        <v>9713897.2400000002</v>
      </c>
    </row>
    <row r="44" spans="1:11" ht="78" customHeight="1" x14ac:dyDescent="0.3">
      <c r="A44" s="52" t="s">
        <v>115</v>
      </c>
      <c r="B44" s="57" t="s">
        <v>25</v>
      </c>
      <c r="C44" s="57" t="s">
        <v>41</v>
      </c>
      <c r="D44" s="57" t="s">
        <v>4</v>
      </c>
      <c r="E44" s="57" t="s">
        <v>17</v>
      </c>
      <c r="F44" s="57" t="s">
        <v>9</v>
      </c>
      <c r="G44" s="57" t="s">
        <v>3</v>
      </c>
      <c r="H44" s="58" t="s">
        <v>38</v>
      </c>
      <c r="I44" s="59">
        <f>I45+I47+I49+I51+I53</f>
        <v>8480253.2800000012</v>
      </c>
      <c r="J44" s="59">
        <f t="shared" ref="J44:K44" si="14">J45+J47+J49+J51+J53</f>
        <v>8904225.9400000013</v>
      </c>
      <c r="K44" s="59">
        <f t="shared" si="14"/>
        <v>9349497.2400000002</v>
      </c>
    </row>
    <row r="45" spans="1:11" ht="59.25" customHeight="1" x14ac:dyDescent="0.3">
      <c r="A45" s="56" t="s">
        <v>116</v>
      </c>
      <c r="B45" s="57" t="s">
        <v>25</v>
      </c>
      <c r="C45" s="57" t="s">
        <v>41</v>
      </c>
      <c r="D45" s="57" t="s">
        <v>4</v>
      </c>
      <c r="E45" s="57" t="s">
        <v>79</v>
      </c>
      <c r="F45" s="57" t="s">
        <v>9</v>
      </c>
      <c r="G45" s="57" t="s">
        <v>3</v>
      </c>
      <c r="H45" s="58" t="s">
        <v>38</v>
      </c>
      <c r="I45" s="59">
        <f>I46</f>
        <v>6600000</v>
      </c>
      <c r="J45" s="59">
        <f t="shared" ref="J45:K45" si="15">J46</f>
        <v>6930000</v>
      </c>
      <c r="K45" s="59">
        <f t="shared" si="15"/>
        <v>7276500</v>
      </c>
    </row>
    <row r="46" spans="1:11" ht="76.5" customHeight="1" x14ac:dyDescent="0.3">
      <c r="A46" s="52" t="s">
        <v>117</v>
      </c>
      <c r="B46" s="58" t="s">
        <v>25</v>
      </c>
      <c r="C46" s="58" t="s">
        <v>41</v>
      </c>
      <c r="D46" s="58" t="s">
        <v>4</v>
      </c>
      <c r="E46" s="58" t="s">
        <v>118</v>
      </c>
      <c r="F46" s="58" t="s">
        <v>4</v>
      </c>
      <c r="G46" s="58" t="s">
        <v>3</v>
      </c>
      <c r="H46" s="58" t="s">
        <v>38</v>
      </c>
      <c r="I46" s="59">
        <v>6600000</v>
      </c>
      <c r="J46" s="59">
        <v>6930000</v>
      </c>
      <c r="K46" s="59">
        <v>7276500</v>
      </c>
    </row>
    <row r="47" spans="1:11" ht="76.5" customHeight="1" x14ac:dyDescent="0.3">
      <c r="A47" s="52" t="s">
        <v>119</v>
      </c>
      <c r="B47" s="57" t="s">
        <v>25</v>
      </c>
      <c r="C47" s="57" t="s">
        <v>41</v>
      </c>
      <c r="D47" s="57" t="s">
        <v>4</v>
      </c>
      <c r="E47" s="57" t="s">
        <v>80</v>
      </c>
      <c r="F47" s="57" t="s">
        <v>9</v>
      </c>
      <c r="G47" s="57" t="s">
        <v>3</v>
      </c>
      <c r="H47" s="58" t="s">
        <v>38</v>
      </c>
      <c r="I47" s="59">
        <f>I48</f>
        <v>1490000</v>
      </c>
      <c r="J47" s="59">
        <f t="shared" ref="J47:K47" si="16">J48</f>
        <v>1564500</v>
      </c>
      <c r="K47" s="59">
        <f t="shared" si="16"/>
        <v>1642700</v>
      </c>
    </row>
    <row r="48" spans="1:11" ht="57.75" customHeight="1" x14ac:dyDescent="0.3">
      <c r="A48" s="56" t="s">
        <v>120</v>
      </c>
      <c r="B48" s="57" t="s">
        <v>25</v>
      </c>
      <c r="C48" s="57" t="s">
        <v>41</v>
      </c>
      <c r="D48" s="57" t="s">
        <v>4</v>
      </c>
      <c r="E48" s="57" t="s">
        <v>121</v>
      </c>
      <c r="F48" s="57" t="s">
        <v>4</v>
      </c>
      <c r="G48" s="57" t="s">
        <v>3</v>
      </c>
      <c r="H48" s="58" t="s">
        <v>38</v>
      </c>
      <c r="I48" s="59">
        <v>1490000</v>
      </c>
      <c r="J48" s="59">
        <v>1564500</v>
      </c>
      <c r="K48" s="59">
        <v>1642700</v>
      </c>
    </row>
    <row r="49" spans="1:11" ht="79.5" customHeight="1" x14ac:dyDescent="0.3">
      <c r="A49" s="56" t="s">
        <v>209</v>
      </c>
      <c r="B49" s="58" t="s">
        <v>25</v>
      </c>
      <c r="C49" s="58" t="s">
        <v>41</v>
      </c>
      <c r="D49" s="58" t="s">
        <v>4</v>
      </c>
      <c r="E49" s="58" t="s">
        <v>81</v>
      </c>
      <c r="F49" s="58" t="s">
        <v>9</v>
      </c>
      <c r="G49" s="58" t="s">
        <v>3</v>
      </c>
      <c r="H49" s="58" t="s">
        <v>38</v>
      </c>
      <c r="I49" s="59">
        <f>I50</f>
        <v>199236.87</v>
      </c>
      <c r="J49" s="59">
        <f t="shared" ref="J49:K49" si="17">J50</f>
        <v>209198.71</v>
      </c>
      <c r="K49" s="59">
        <f t="shared" si="17"/>
        <v>219658.65</v>
      </c>
    </row>
    <row r="50" spans="1:11" ht="57.75" customHeight="1" x14ac:dyDescent="0.3">
      <c r="A50" s="56" t="s">
        <v>208</v>
      </c>
      <c r="B50" s="58">
        <v>1</v>
      </c>
      <c r="C50" s="58">
        <v>11</v>
      </c>
      <c r="D50" s="58" t="s">
        <v>4</v>
      </c>
      <c r="E50" s="58" t="s">
        <v>207</v>
      </c>
      <c r="F50" s="58" t="s">
        <v>4</v>
      </c>
      <c r="G50" s="58" t="s">
        <v>3</v>
      </c>
      <c r="H50" s="58" t="s">
        <v>38</v>
      </c>
      <c r="I50" s="59">
        <v>199236.87</v>
      </c>
      <c r="J50" s="59">
        <v>209198.71</v>
      </c>
      <c r="K50" s="59">
        <v>219658.65</v>
      </c>
    </row>
    <row r="51" spans="1:11" ht="40.5" customHeight="1" x14ac:dyDescent="0.3">
      <c r="A51" s="52" t="s">
        <v>122</v>
      </c>
      <c r="B51" s="58" t="s">
        <v>25</v>
      </c>
      <c r="C51" s="58" t="s">
        <v>41</v>
      </c>
      <c r="D51" s="58" t="s">
        <v>4</v>
      </c>
      <c r="E51" s="58" t="s">
        <v>123</v>
      </c>
      <c r="F51" s="58" t="s">
        <v>9</v>
      </c>
      <c r="G51" s="58" t="s">
        <v>3</v>
      </c>
      <c r="H51" s="58" t="s">
        <v>38</v>
      </c>
      <c r="I51" s="59">
        <f>I52</f>
        <v>190800</v>
      </c>
      <c r="J51" s="59">
        <f t="shared" ref="J51:K51" si="18">J52</f>
        <v>200300</v>
      </c>
      <c r="K51" s="59">
        <f t="shared" si="18"/>
        <v>210400</v>
      </c>
    </row>
    <row r="52" spans="1:11" ht="37.5" customHeight="1" x14ac:dyDescent="0.3">
      <c r="A52" s="56" t="s">
        <v>124</v>
      </c>
      <c r="B52" s="57" t="s">
        <v>25</v>
      </c>
      <c r="C52" s="57" t="s">
        <v>41</v>
      </c>
      <c r="D52" s="57" t="s">
        <v>4</v>
      </c>
      <c r="E52" s="58" t="s">
        <v>125</v>
      </c>
      <c r="F52" s="57" t="s">
        <v>4</v>
      </c>
      <c r="G52" s="57" t="s">
        <v>3</v>
      </c>
      <c r="H52" s="58" t="s">
        <v>38</v>
      </c>
      <c r="I52" s="59">
        <v>190800</v>
      </c>
      <c r="J52" s="59">
        <v>200300</v>
      </c>
      <c r="K52" s="59">
        <v>210400</v>
      </c>
    </row>
    <row r="53" spans="1:11" ht="37.5" customHeight="1" x14ac:dyDescent="0.3">
      <c r="A53" s="56" t="s">
        <v>214</v>
      </c>
      <c r="B53" s="58" t="s">
        <v>25</v>
      </c>
      <c r="C53" s="58" t="s">
        <v>41</v>
      </c>
      <c r="D53" s="58" t="s">
        <v>4</v>
      </c>
      <c r="E53" s="58" t="s">
        <v>211</v>
      </c>
      <c r="F53" s="58" t="s">
        <v>9</v>
      </c>
      <c r="G53" s="58" t="s">
        <v>3</v>
      </c>
      <c r="H53" s="58" t="s">
        <v>38</v>
      </c>
      <c r="I53" s="59">
        <f>I54</f>
        <v>216.41</v>
      </c>
      <c r="J53" s="59">
        <f t="shared" ref="J53:K54" si="19">J54</f>
        <v>227.23</v>
      </c>
      <c r="K53" s="59">
        <f t="shared" si="19"/>
        <v>238.59</v>
      </c>
    </row>
    <row r="54" spans="1:11" ht="43.5" customHeight="1" x14ac:dyDescent="0.3">
      <c r="A54" s="56" t="s">
        <v>213</v>
      </c>
      <c r="B54" s="58" t="s">
        <v>25</v>
      </c>
      <c r="C54" s="58" t="s">
        <v>41</v>
      </c>
      <c r="D54" s="58" t="s">
        <v>4</v>
      </c>
      <c r="E54" s="58" t="s">
        <v>62</v>
      </c>
      <c r="F54" s="58" t="s">
        <v>9</v>
      </c>
      <c r="G54" s="58" t="s">
        <v>3</v>
      </c>
      <c r="H54" s="58" t="s">
        <v>38</v>
      </c>
      <c r="I54" s="59">
        <f>I55</f>
        <v>216.41</v>
      </c>
      <c r="J54" s="59">
        <f t="shared" si="19"/>
        <v>227.23</v>
      </c>
      <c r="K54" s="59">
        <f t="shared" si="19"/>
        <v>238.59</v>
      </c>
    </row>
    <row r="55" spans="1:11" ht="78.75" customHeight="1" x14ac:dyDescent="0.3">
      <c r="A55" s="56" t="s">
        <v>212</v>
      </c>
      <c r="B55" s="58" t="s">
        <v>25</v>
      </c>
      <c r="C55" s="58" t="s">
        <v>41</v>
      </c>
      <c r="D55" s="58" t="s">
        <v>4</v>
      </c>
      <c r="E55" s="58" t="s">
        <v>210</v>
      </c>
      <c r="F55" s="58" t="s">
        <v>4</v>
      </c>
      <c r="G55" s="58" t="s">
        <v>3</v>
      </c>
      <c r="H55" s="58" t="s">
        <v>38</v>
      </c>
      <c r="I55" s="59">
        <v>216.41</v>
      </c>
      <c r="J55" s="59">
        <v>227.23</v>
      </c>
      <c r="K55" s="59">
        <v>238.59</v>
      </c>
    </row>
    <row r="56" spans="1:11" ht="58.5" customHeight="1" x14ac:dyDescent="0.3">
      <c r="A56" s="56" t="s">
        <v>126</v>
      </c>
      <c r="B56" s="58" t="s">
        <v>25</v>
      </c>
      <c r="C56" s="58" t="s">
        <v>41</v>
      </c>
      <c r="D56" s="58" t="s">
        <v>127</v>
      </c>
      <c r="E56" s="58" t="s">
        <v>17</v>
      </c>
      <c r="F56" s="58" t="s">
        <v>9</v>
      </c>
      <c r="G56" s="58" t="s">
        <v>3</v>
      </c>
      <c r="H56" s="58" t="s">
        <v>38</v>
      </c>
      <c r="I56" s="59">
        <f>I57+I59</f>
        <v>330300</v>
      </c>
      <c r="J56" s="59">
        <f t="shared" ref="J56:K56" si="20">J57+J59</f>
        <v>346900</v>
      </c>
      <c r="K56" s="59">
        <f t="shared" si="20"/>
        <v>364400</v>
      </c>
    </row>
    <row r="57" spans="1:11" ht="58.5" customHeight="1" x14ac:dyDescent="0.3">
      <c r="A57" s="56" t="s">
        <v>128</v>
      </c>
      <c r="B57" s="58" t="s">
        <v>25</v>
      </c>
      <c r="C57" s="58" t="s">
        <v>41</v>
      </c>
      <c r="D57" s="58" t="s">
        <v>127</v>
      </c>
      <c r="E57" s="58" t="s">
        <v>82</v>
      </c>
      <c r="F57" s="58" t="s">
        <v>9</v>
      </c>
      <c r="G57" s="58" t="s">
        <v>3</v>
      </c>
      <c r="H57" s="58" t="s">
        <v>38</v>
      </c>
      <c r="I57" s="59">
        <f>I58</f>
        <v>229200</v>
      </c>
      <c r="J57" s="59">
        <f t="shared" ref="J57:K57" si="21">J58</f>
        <v>240700</v>
      </c>
      <c r="K57" s="59">
        <f t="shared" si="21"/>
        <v>252900</v>
      </c>
    </row>
    <row r="58" spans="1:11" ht="60" customHeight="1" x14ac:dyDescent="0.3">
      <c r="A58" s="56" t="s">
        <v>129</v>
      </c>
      <c r="B58" s="58">
        <v>1</v>
      </c>
      <c r="C58" s="58">
        <v>11</v>
      </c>
      <c r="D58" s="58" t="s">
        <v>127</v>
      </c>
      <c r="E58" s="58" t="s">
        <v>130</v>
      </c>
      <c r="F58" s="58" t="s">
        <v>4</v>
      </c>
      <c r="G58" s="58" t="s">
        <v>3</v>
      </c>
      <c r="H58" s="58" t="s">
        <v>38</v>
      </c>
      <c r="I58" s="59">
        <v>229200</v>
      </c>
      <c r="J58" s="59">
        <v>240700</v>
      </c>
      <c r="K58" s="59">
        <v>252900</v>
      </c>
    </row>
    <row r="59" spans="1:11" ht="80.25" customHeight="1" x14ac:dyDescent="0.3">
      <c r="A59" s="56" t="s">
        <v>216</v>
      </c>
      <c r="B59" s="58" t="s">
        <v>25</v>
      </c>
      <c r="C59" s="58" t="s">
        <v>41</v>
      </c>
      <c r="D59" s="58" t="s">
        <v>127</v>
      </c>
      <c r="E59" s="58" t="s">
        <v>158</v>
      </c>
      <c r="F59" s="58" t="s">
        <v>9</v>
      </c>
      <c r="G59" s="58" t="s">
        <v>3</v>
      </c>
      <c r="H59" s="58" t="s">
        <v>38</v>
      </c>
      <c r="I59" s="59">
        <f>I60</f>
        <v>101100</v>
      </c>
      <c r="J59" s="59">
        <f t="shared" ref="J59:K59" si="22">J60</f>
        <v>106200</v>
      </c>
      <c r="K59" s="59">
        <f t="shared" si="22"/>
        <v>111500</v>
      </c>
    </row>
    <row r="60" spans="1:11" ht="80.25" customHeight="1" x14ac:dyDescent="0.3">
      <c r="A60" s="56" t="s">
        <v>215</v>
      </c>
      <c r="B60" s="58" t="s">
        <v>25</v>
      </c>
      <c r="C60" s="58" t="s">
        <v>41</v>
      </c>
      <c r="D60" s="58" t="s">
        <v>127</v>
      </c>
      <c r="E60" s="58" t="s">
        <v>158</v>
      </c>
      <c r="F60" s="58" t="s">
        <v>4</v>
      </c>
      <c r="G60" s="58" t="s">
        <v>3</v>
      </c>
      <c r="H60" s="58" t="s">
        <v>38</v>
      </c>
      <c r="I60" s="59">
        <v>101100</v>
      </c>
      <c r="J60" s="59">
        <v>106200</v>
      </c>
      <c r="K60" s="59">
        <v>111500</v>
      </c>
    </row>
    <row r="61" spans="1:11" ht="23.25" customHeight="1" x14ac:dyDescent="0.3">
      <c r="A61" s="56" t="s">
        <v>131</v>
      </c>
      <c r="B61" s="57" t="s">
        <v>25</v>
      </c>
      <c r="C61" s="57" t="s">
        <v>42</v>
      </c>
      <c r="D61" s="57" t="s">
        <v>9</v>
      </c>
      <c r="E61" s="57" t="s">
        <v>17</v>
      </c>
      <c r="F61" s="57" t="s">
        <v>9</v>
      </c>
      <c r="G61" s="57" t="s">
        <v>3</v>
      </c>
      <c r="H61" s="58" t="s">
        <v>17</v>
      </c>
      <c r="I61" s="59">
        <f>I62</f>
        <v>1351696.2100000002</v>
      </c>
      <c r="J61" s="59">
        <f t="shared" ref="J61:K61" si="23">J62</f>
        <v>1351696.2100000002</v>
      </c>
      <c r="K61" s="59">
        <f t="shared" si="23"/>
        <v>1351696.2100000002</v>
      </c>
    </row>
    <row r="62" spans="1:11" ht="20.25" customHeight="1" x14ac:dyDescent="0.3">
      <c r="A62" s="56" t="s">
        <v>132</v>
      </c>
      <c r="B62" s="57" t="s">
        <v>25</v>
      </c>
      <c r="C62" s="57" t="s">
        <v>42</v>
      </c>
      <c r="D62" s="57" t="s">
        <v>5</v>
      </c>
      <c r="E62" s="57" t="s">
        <v>17</v>
      </c>
      <c r="F62" s="57" t="s">
        <v>5</v>
      </c>
      <c r="G62" s="57" t="s">
        <v>3</v>
      </c>
      <c r="H62" s="58" t="s">
        <v>38</v>
      </c>
      <c r="I62" s="59">
        <f>I63+I64</f>
        <v>1351696.2100000002</v>
      </c>
      <c r="J62" s="59">
        <f t="shared" ref="J62:K62" si="24">J63+J64</f>
        <v>1351696.2100000002</v>
      </c>
      <c r="K62" s="59">
        <f t="shared" si="24"/>
        <v>1351696.2100000002</v>
      </c>
    </row>
    <row r="63" spans="1:11" ht="23.25" customHeight="1" x14ac:dyDescent="0.3">
      <c r="A63" s="52" t="s">
        <v>195</v>
      </c>
      <c r="B63" s="54" t="s">
        <v>25</v>
      </c>
      <c r="C63" s="54" t="s">
        <v>42</v>
      </c>
      <c r="D63" s="54" t="s">
        <v>5</v>
      </c>
      <c r="E63" s="54" t="s">
        <v>79</v>
      </c>
      <c r="F63" s="54" t="s">
        <v>5</v>
      </c>
      <c r="G63" s="54" t="s">
        <v>3</v>
      </c>
      <c r="H63" s="54" t="s">
        <v>38</v>
      </c>
      <c r="I63" s="59">
        <v>156123.53</v>
      </c>
      <c r="J63" s="59">
        <v>156123.53</v>
      </c>
      <c r="K63" s="59">
        <v>156123.53</v>
      </c>
    </row>
    <row r="64" spans="1:11" ht="21.75" customHeight="1" x14ac:dyDescent="0.3">
      <c r="A64" s="52" t="s">
        <v>196</v>
      </c>
      <c r="B64" s="54" t="s">
        <v>25</v>
      </c>
      <c r="C64" s="54" t="s">
        <v>42</v>
      </c>
      <c r="D64" s="54" t="s">
        <v>5</v>
      </c>
      <c r="E64" s="54" t="s">
        <v>82</v>
      </c>
      <c r="F64" s="54" t="s">
        <v>5</v>
      </c>
      <c r="G64" s="54" t="s">
        <v>3</v>
      </c>
      <c r="H64" s="54" t="s">
        <v>38</v>
      </c>
      <c r="I64" s="59">
        <f>I65+I66</f>
        <v>1195572.6800000002</v>
      </c>
      <c r="J64" s="59">
        <f t="shared" ref="J64:K64" si="25">J65+J66</f>
        <v>1195572.6800000002</v>
      </c>
      <c r="K64" s="59">
        <f t="shared" si="25"/>
        <v>1195572.6800000002</v>
      </c>
    </row>
    <row r="65" spans="1:11" ht="20.25" customHeight="1" x14ac:dyDescent="0.3">
      <c r="A65" s="52" t="s">
        <v>133</v>
      </c>
      <c r="B65" s="54" t="s">
        <v>25</v>
      </c>
      <c r="C65" s="54" t="s">
        <v>42</v>
      </c>
      <c r="D65" s="54" t="s">
        <v>5</v>
      </c>
      <c r="E65" s="54" t="s">
        <v>134</v>
      </c>
      <c r="F65" s="54" t="s">
        <v>5</v>
      </c>
      <c r="G65" s="54" t="s">
        <v>3</v>
      </c>
      <c r="H65" s="54" t="s">
        <v>38</v>
      </c>
      <c r="I65" s="59">
        <v>64973.83</v>
      </c>
      <c r="J65" s="59">
        <v>64973.83</v>
      </c>
      <c r="K65" s="59">
        <v>64973.83</v>
      </c>
    </row>
    <row r="66" spans="1:11" ht="19.5" customHeight="1" x14ac:dyDescent="0.3">
      <c r="A66" s="52" t="s">
        <v>197</v>
      </c>
      <c r="B66" s="54" t="s">
        <v>25</v>
      </c>
      <c r="C66" s="54" t="s">
        <v>42</v>
      </c>
      <c r="D66" s="54" t="s">
        <v>5</v>
      </c>
      <c r="E66" s="54" t="s">
        <v>198</v>
      </c>
      <c r="F66" s="54" t="s">
        <v>5</v>
      </c>
      <c r="G66" s="54" t="s">
        <v>3</v>
      </c>
      <c r="H66" s="54" t="s">
        <v>38</v>
      </c>
      <c r="I66" s="59">
        <v>1130598.8500000001</v>
      </c>
      <c r="J66" s="59">
        <v>1130598.8500000001</v>
      </c>
      <c r="K66" s="59">
        <v>1130598.8500000001</v>
      </c>
    </row>
    <row r="67" spans="1:11" ht="21.75" customHeight="1" x14ac:dyDescent="0.3">
      <c r="A67" s="56" t="s">
        <v>222</v>
      </c>
      <c r="B67" s="58" t="s">
        <v>25</v>
      </c>
      <c r="C67" s="58" t="s">
        <v>70</v>
      </c>
      <c r="D67" s="58" t="s">
        <v>9</v>
      </c>
      <c r="E67" s="58" t="s">
        <v>17</v>
      </c>
      <c r="F67" s="58" t="s">
        <v>9</v>
      </c>
      <c r="G67" s="58" t="s">
        <v>3</v>
      </c>
      <c r="H67" s="58" t="s">
        <v>17</v>
      </c>
      <c r="I67" s="59">
        <f>I68</f>
        <v>1297688.7</v>
      </c>
      <c r="J67" s="59">
        <f t="shared" ref="J67:K69" si="26">J68</f>
        <v>1362573.14</v>
      </c>
      <c r="K67" s="59">
        <f t="shared" si="26"/>
        <v>1430701.79</v>
      </c>
    </row>
    <row r="68" spans="1:11" ht="21.75" customHeight="1" x14ac:dyDescent="0.3">
      <c r="A68" s="56" t="s">
        <v>221</v>
      </c>
      <c r="B68" s="58" t="s">
        <v>25</v>
      </c>
      <c r="C68" s="58" t="s">
        <v>70</v>
      </c>
      <c r="D68" s="58" t="s">
        <v>5</v>
      </c>
      <c r="E68" s="58" t="s">
        <v>17</v>
      </c>
      <c r="F68" s="58" t="s">
        <v>9</v>
      </c>
      <c r="G68" s="58" t="s">
        <v>3</v>
      </c>
      <c r="H68" s="58" t="s">
        <v>162</v>
      </c>
      <c r="I68" s="59">
        <f>I69</f>
        <v>1297688.7</v>
      </c>
      <c r="J68" s="59">
        <f t="shared" si="26"/>
        <v>1362573.14</v>
      </c>
      <c r="K68" s="59">
        <f t="shared" si="26"/>
        <v>1430701.79</v>
      </c>
    </row>
    <row r="69" spans="1:11" ht="22.5" customHeight="1" x14ac:dyDescent="0.3">
      <c r="A69" s="56" t="s">
        <v>220</v>
      </c>
      <c r="B69" s="58" t="s">
        <v>25</v>
      </c>
      <c r="C69" s="58" t="s">
        <v>70</v>
      </c>
      <c r="D69" s="58" t="s">
        <v>5</v>
      </c>
      <c r="E69" s="58" t="s">
        <v>218</v>
      </c>
      <c r="F69" s="58" t="s">
        <v>9</v>
      </c>
      <c r="G69" s="58" t="s">
        <v>3</v>
      </c>
      <c r="H69" s="58" t="s">
        <v>162</v>
      </c>
      <c r="I69" s="59">
        <f>I70</f>
        <v>1297688.7</v>
      </c>
      <c r="J69" s="59">
        <f t="shared" si="26"/>
        <v>1362573.14</v>
      </c>
      <c r="K69" s="59">
        <f t="shared" si="26"/>
        <v>1430701.79</v>
      </c>
    </row>
    <row r="70" spans="1:11" ht="39" customHeight="1" x14ac:dyDescent="0.3">
      <c r="A70" s="56" t="s">
        <v>219</v>
      </c>
      <c r="B70" s="58" t="s">
        <v>25</v>
      </c>
      <c r="C70" s="58" t="s">
        <v>70</v>
      </c>
      <c r="D70" s="58" t="s">
        <v>5</v>
      </c>
      <c r="E70" s="58" t="s">
        <v>217</v>
      </c>
      <c r="F70" s="58" t="s">
        <v>4</v>
      </c>
      <c r="G70" s="58" t="s">
        <v>3</v>
      </c>
      <c r="H70" s="58" t="s">
        <v>162</v>
      </c>
      <c r="I70" s="59">
        <v>1297688.7</v>
      </c>
      <c r="J70" s="59">
        <v>1362573.14</v>
      </c>
      <c r="K70" s="59">
        <v>1430701.79</v>
      </c>
    </row>
    <row r="71" spans="1:11" ht="21.75" customHeight="1" x14ac:dyDescent="0.3">
      <c r="A71" s="56" t="s">
        <v>135</v>
      </c>
      <c r="B71" s="57" t="s">
        <v>25</v>
      </c>
      <c r="C71" s="57" t="s">
        <v>43</v>
      </c>
      <c r="D71" s="57" t="s">
        <v>9</v>
      </c>
      <c r="E71" s="57" t="s">
        <v>17</v>
      </c>
      <c r="F71" s="57" t="s">
        <v>9</v>
      </c>
      <c r="G71" s="57" t="s">
        <v>3</v>
      </c>
      <c r="H71" s="58" t="s">
        <v>17</v>
      </c>
      <c r="I71" s="59">
        <f>I72+I77</f>
        <v>1322700</v>
      </c>
      <c r="J71" s="59">
        <f t="shared" ref="J71:K71" si="27">J72+J77</f>
        <v>1388700</v>
      </c>
      <c r="K71" s="59">
        <f t="shared" si="27"/>
        <v>1458300</v>
      </c>
    </row>
    <row r="72" spans="1:11" ht="39" customHeight="1" x14ac:dyDescent="0.3">
      <c r="A72" s="56" t="s">
        <v>138</v>
      </c>
      <c r="B72" s="57" t="s">
        <v>25</v>
      </c>
      <c r="C72" s="57" t="s">
        <v>43</v>
      </c>
      <c r="D72" s="57" t="s">
        <v>139</v>
      </c>
      <c r="E72" s="57" t="s">
        <v>17</v>
      </c>
      <c r="F72" s="57" t="s">
        <v>9</v>
      </c>
      <c r="G72" s="57" t="s">
        <v>3</v>
      </c>
      <c r="H72" s="58" t="s">
        <v>140</v>
      </c>
      <c r="I72" s="59">
        <f>I73+I75</f>
        <v>1125600</v>
      </c>
      <c r="J72" s="59">
        <f>J73+J75</f>
        <v>1181800</v>
      </c>
      <c r="K72" s="59">
        <f>K73+K75</f>
        <v>1241000</v>
      </c>
    </row>
    <row r="73" spans="1:11" ht="36.75" customHeight="1" x14ac:dyDescent="0.3">
      <c r="A73" s="56" t="s">
        <v>141</v>
      </c>
      <c r="B73" s="57" t="s">
        <v>25</v>
      </c>
      <c r="C73" s="57" t="s">
        <v>43</v>
      </c>
      <c r="D73" s="57" t="s">
        <v>139</v>
      </c>
      <c r="E73" s="57" t="s">
        <v>79</v>
      </c>
      <c r="F73" s="57" t="s">
        <v>9</v>
      </c>
      <c r="G73" s="57" t="s">
        <v>3</v>
      </c>
      <c r="H73" s="58" t="s">
        <v>140</v>
      </c>
      <c r="I73" s="59">
        <f>I74</f>
        <v>1021000</v>
      </c>
      <c r="J73" s="59">
        <f t="shared" ref="J73:K73" si="28">J74</f>
        <v>1072000</v>
      </c>
      <c r="K73" s="59">
        <f t="shared" si="28"/>
        <v>1125700</v>
      </c>
    </row>
    <row r="74" spans="1:11" ht="57.75" customHeight="1" x14ac:dyDescent="0.3">
      <c r="A74" s="67" t="s">
        <v>142</v>
      </c>
      <c r="B74" s="58">
        <v>1</v>
      </c>
      <c r="C74" s="58">
        <v>14</v>
      </c>
      <c r="D74" s="58" t="s">
        <v>139</v>
      </c>
      <c r="E74" s="58" t="s">
        <v>118</v>
      </c>
      <c r="F74" s="58" t="s">
        <v>4</v>
      </c>
      <c r="G74" s="58" t="s">
        <v>3</v>
      </c>
      <c r="H74" s="58" t="s">
        <v>140</v>
      </c>
      <c r="I74" s="59">
        <v>1021000</v>
      </c>
      <c r="J74" s="59">
        <v>1072000</v>
      </c>
      <c r="K74" s="59">
        <v>1125700</v>
      </c>
    </row>
    <row r="75" spans="1:11" ht="37.5" customHeight="1" x14ac:dyDescent="0.3">
      <c r="A75" s="62" t="s">
        <v>143</v>
      </c>
      <c r="B75" s="58" t="s">
        <v>25</v>
      </c>
      <c r="C75" s="58" t="s">
        <v>43</v>
      </c>
      <c r="D75" s="58" t="s">
        <v>139</v>
      </c>
      <c r="E75" s="58" t="s">
        <v>80</v>
      </c>
      <c r="F75" s="58" t="s">
        <v>9</v>
      </c>
      <c r="G75" s="58" t="s">
        <v>3</v>
      </c>
      <c r="H75" s="58" t="s">
        <v>140</v>
      </c>
      <c r="I75" s="59">
        <f>I76</f>
        <v>104600</v>
      </c>
      <c r="J75" s="59">
        <f t="shared" ref="J75:K75" si="29">J76</f>
        <v>109800</v>
      </c>
      <c r="K75" s="59">
        <f t="shared" si="29"/>
        <v>115300</v>
      </c>
    </row>
    <row r="76" spans="1:11" ht="36.75" customHeight="1" x14ac:dyDescent="0.3">
      <c r="A76" s="63" t="s">
        <v>144</v>
      </c>
      <c r="B76" s="58" t="s">
        <v>25</v>
      </c>
      <c r="C76" s="58" t="s">
        <v>43</v>
      </c>
      <c r="D76" s="58" t="s">
        <v>139</v>
      </c>
      <c r="E76" s="58" t="s">
        <v>121</v>
      </c>
      <c r="F76" s="58" t="s">
        <v>4</v>
      </c>
      <c r="G76" s="58" t="s">
        <v>3</v>
      </c>
      <c r="H76" s="58" t="s">
        <v>140</v>
      </c>
      <c r="I76" s="59">
        <v>104600</v>
      </c>
      <c r="J76" s="59">
        <v>109800</v>
      </c>
      <c r="K76" s="59">
        <v>115300</v>
      </c>
    </row>
    <row r="77" spans="1:11" ht="38.25" customHeight="1" x14ac:dyDescent="0.3">
      <c r="A77" s="63" t="s">
        <v>199</v>
      </c>
      <c r="B77" s="58" t="s">
        <v>25</v>
      </c>
      <c r="C77" s="58" t="s">
        <v>43</v>
      </c>
      <c r="D77" s="58" t="s">
        <v>70</v>
      </c>
      <c r="E77" s="58" t="s">
        <v>17</v>
      </c>
      <c r="F77" s="58" t="s">
        <v>9</v>
      </c>
      <c r="G77" s="58" t="s">
        <v>3</v>
      </c>
      <c r="H77" s="58" t="s">
        <v>17</v>
      </c>
      <c r="I77" s="59">
        <f>I78</f>
        <v>197100</v>
      </c>
      <c r="J77" s="59">
        <f t="shared" ref="J77:K77" si="30">J78</f>
        <v>206900</v>
      </c>
      <c r="K77" s="59">
        <f t="shared" si="30"/>
        <v>217300</v>
      </c>
    </row>
    <row r="78" spans="1:11" ht="38.25" customHeight="1" x14ac:dyDescent="0.3">
      <c r="A78" s="63" t="s">
        <v>200</v>
      </c>
      <c r="B78" s="58" t="s">
        <v>25</v>
      </c>
      <c r="C78" s="58" t="s">
        <v>43</v>
      </c>
      <c r="D78" s="58" t="s">
        <v>70</v>
      </c>
      <c r="E78" s="58" t="s">
        <v>136</v>
      </c>
      <c r="F78" s="58" t="s">
        <v>4</v>
      </c>
      <c r="G78" s="58" t="s">
        <v>3</v>
      </c>
      <c r="H78" s="58" t="s">
        <v>44</v>
      </c>
      <c r="I78" s="59">
        <v>197100</v>
      </c>
      <c r="J78" s="59">
        <v>206900</v>
      </c>
      <c r="K78" s="59">
        <v>217300</v>
      </c>
    </row>
    <row r="79" spans="1:11" ht="25.5" customHeight="1" x14ac:dyDescent="0.3">
      <c r="A79" s="56" t="s">
        <v>145</v>
      </c>
      <c r="B79" s="57" t="s">
        <v>25</v>
      </c>
      <c r="C79" s="57" t="s">
        <v>39</v>
      </c>
      <c r="D79" s="57" t="s">
        <v>9</v>
      </c>
      <c r="E79" s="57" t="s">
        <v>17</v>
      </c>
      <c r="F79" s="57" t="s">
        <v>9</v>
      </c>
      <c r="G79" s="57" t="s">
        <v>3</v>
      </c>
      <c r="H79" s="58" t="s">
        <v>17</v>
      </c>
      <c r="I79" s="59">
        <f>I80</f>
        <v>1349240</v>
      </c>
      <c r="J79" s="59">
        <f t="shared" ref="J79:K79" si="31">J80</f>
        <v>1408340</v>
      </c>
      <c r="K79" s="59">
        <f t="shared" si="31"/>
        <v>1334240</v>
      </c>
    </row>
    <row r="80" spans="1:11" ht="39.75" customHeight="1" x14ac:dyDescent="0.3">
      <c r="A80" s="56" t="s">
        <v>146</v>
      </c>
      <c r="B80" s="58" t="s">
        <v>25</v>
      </c>
      <c r="C80" s="58" t="s">
        <v>39</v>
      </c>
      <c r="D80" s="58" t="s">
        <v>5</v>
      </c>
      <c r="E80" s="58" t="s">
        <v>17</v>
      </c>
      <c r="F80" s="58" t="s">
        <v>5</v>
      </c>
      <c r="G80" s="58" t="s">
        <v>3</v>
      </c>
      <c r="H80" s="58" t="s">
        <v>147</v>
      </c>
      <c r="I80" s="59">
        <f>I81+I83+I85+I87+I89+I91+I93+I95+I97+I99</f>
        <v>1349240</v>
      </c>
      <c r="J80" s="59">
        <f t="shared" ref="J80:K80" si="32">J81+J83+J85+J87+J89+J91+J93+J95+J97+J99</f>
        <v>1408340</v>
      </c>
      <c r="K80" s="59">
        <f t="shared" si="32"/>
        <v>1334240</v>
      </c>
    </row>
    <row r="81" spans="1:11" ht="60.75" customHeight="1" x14ac:dyDescent="0.3">
      <c r="A81" s="61" t="s">
        <v>148</v>
      </c>
      <c r="B81" s="58" t="s">
        <v>25</v>
      </c>
      <c r="C81" s="58" t="s">
        <v>39</v>
      </c>
      <c r="D81" s="58" t="s">
        <v>5</v>
      </c>
      <c r="E81" s="58" t="s">
        <v>136</v>
      </c>
      <c r="F81" s="58" t="s">
        <v>5</v>
      </c>
      <c r="G81" s="58" t="s">
        <v>3</v>
      </c>
      <c r="H81" s="58" t="s">
        <v>147</v>
      </c>
      <c r="I81" s="59">
        <f>I82</f>
        <v>69400</v>
      </c>
      <c r="J81" s="59">
        <f t="shared" ref="J81:K81" si="33">J82</f>
        <v>83000</v>
      </c>
      <c r="K81" s="59">
        <f t="shared" si="33"/>
        <v>83400</v>
      </c>
    </row>
    <row r="82" spans="1:11" ht="77.25" customHeight="1" x14ac:dyDescent="0.3">
      <c r="A82" s="56" t="s">
        <v>149</v>
      </c>
      <c r="B82" s="58" t="s">
        <v>25</v>
      </c>
      <c r="C82" s="58" t="s">
        <v>39</v>
      </c>
      <c r="D82" s="58" t="s">
        <v>5</v>
      </c>
      <c r="E82" s="58" t="s">
        <v>137</v>
      </c>
      <c r="F82" s="58" t="s">
        <v>5</v>
      </c>
      <c r="G82" s="58" t="s">
        <v>3</v>
      </c>
      <c r="H82" s="58" t="s">
        <v>147</v>
      </c>
      <c r="I82" s="59">
        <v>69400</v>
      </c>
      <c r="J82" s="59">
        <v>83000</v>
      </c>
      <c r="K82" s="55">
        <v>83400</v>
      </c>
    </row>
    <row r="83" spans="1:11" ht="57.75" customHeight="1" x14ac:dyDescent="0.3">
      <c r="A83" s="52" t="s">
        <v>150</v>
      </c>
      <c r="B83" s="54" t="s">
        <v>25</v>
      </c>
      <c r="C83" s="54" t="s">
        <v>39</v>
      </c>
      <c r="D83" s="54" t="s">
        <v>5</v>
      </c>
      <c r="E83" s="54" t="s">
        <v>151</v>
      </c>
      <c r="F83" s="54" t="s">
        <v>5</v>
      </c>
      <c r="G83" s="54" t="s">
        <v>3</v>
      </c>
      <c r="H83" s="54" t="s">
        <v>147</v>
      </c>
      <c r="I83" s="59">
        <f>I84</f>
        <v>339200</v>
      </c>
      <c r="J83" s="59">
        <f t="shared" ref="J83:K83" si="34">J84</f>
        <v>357000</v>
      </c>
      <c r="K83" s="59">
        <f t="shared" si="34"/>
        <v>347500</v>
      </c>
    </row>
    <row r="84" spans="1:11" ht="78" customHeight="1" x14ac:dyDescent="0.3">
      <c r="A84" s="52" t="s">
        <v>152</v>
      </c>
      <c r="B84" s="54" t="s">
        <v>25</v>
      </c>
      <c r="C84" s="54" t="s">
        <v>39</v>
      </c>
      <c r="D84" s="54" t="s">
        <v>5</v>
      </c>
      <c r="E84" s="54" t="s">
        <v>153</v>
      </c>
      <c r="F84" s="54" t="s">
        <v>5</v>
      </c>
      <c r="G84" s="54" t="s">
        <v>3</v>
      </c>
      <c r="H84" s="54" t="s">
        <v>147</v>
      </c>
      <c r="I84" s="59">
        <v>339200</v>
      </c>
      <c r="J84" s="59">
        <v>357000</v>
      </c>
      <c r="K84" s="55">
        <v>347500</v>
      </c>
    </row>
    <row r="85" spans="1:11" ht="56.25" customHeight="1" x14ac:dyDescent="0.3">
      <c r="A85" s="52" t="s">
        <v>154</v>
      </c>
      <c r="B85" s="54" t="s">
        <v>25</v>
      </c>
      <c r="C85" s="54" t="s">
        <v>39</v>
      </c>
      <c r="D85" s="54" t="s">
        <v>5</v>
      </c>
      <c r="E85" s="54" t="s">
        <v>123</v>
      </c>
      <c r="F85" s="54" t="s">
        <v>5</v>
      </c>
      <c r="G85" s="54" t="s">
        <v>3</v>
      </c>
      <c r="H85" s="54" t="s">
        <v>147</v>
      </c>
      <c r="I85" s="55">
        <f>I86</f>
        <v>63740</v>
      </c>
      <c r="J85" s="55">
        <f t="shared" ref="J85:K85" si="35">J86</f>
        <v>66340</v>
      </c>
      <c r="K85" s="55">
        <f t="shared" si="35"/>
        <v>68540</v>
      </c>
    </row>
    <row r="86" spans="1:11" ht="74.25" customHeight="1" x14ac:dyDescent="0.3">
      <c r="A86" s="56" t="s">
        <v>155</v>
      </c>
      <c r="B86" s="54" t="s">
        <v>25</v>
      </c>
      <c r="C86" s="54" t="s">
        <v>39</v>
      </c>
      <c r="D86" s="54" t="s">
        <v>5</v>
      </c>
      <c r="E86" s="54" t="s">
        <v>156</v>
      </c>
      <c r="F86" s="54" t="s">
        <v>5</v>
      </c>
      <c r="G86" s="54" t="s">
        <v>3</v>
      </c>
      <c r="H86" s="54" t="s">
        <v>147</v>
      </c>
      <c r="I86" s="59">
        <v>63740</v>
      </c>
      <c r="J86" s="59">
        <v>66340</v>
      </c>
      <c r="K86" s="59">
        <v>68540</v>
      </c>
    </row>
    <row r="87" spans="1:11" ht="57.75" customHeight="1" x14ac:dyDescent="0.3">
      <c r="A87" s="56" t="s">
        <v>157</v>
      </c>
      <c r="B87" s="54" t="s">
        <v>25</v>
      </c>
      <c r="C87" s="54" t="s">
        <v>39</v>
      </c>
      <c r="D87" s="54" t="s">
        <v>5</v>
      </c>
      <c r="E87" s="54" t="s">
        <v>158</v>
      </c>
      <c r="F87" s="54" t="s">
        <v>5</v>
      </c>
      <c r="G87" s="54" t="s">
        <v>3</v>
      </c>
      <c r="H87" s="54" t="s">
        <v>147</v>
      </c>
      <c r="I87" s="59">
        <f>I88</f>
        <v>108800</v>
      </c>
      <c r="J87" s="59">
        <f t="shared" ref="J87:K87" si="36">J88</f>
        <v>99400</v>
      </c>
      <c r="K87" s="59">
        <f t="shared" si="36"/>
        <v>92300</v>
      </c>
    </row>
    <row r="88" spans="1:11" ht="77.25" customHeight="1" x14ac:dyDescent="0.3">
      <c r="A88" s="56" t="s">
        <v>159</v>
      </c>
      <c r="B88" s="54" t="s">
        <v>25</v>
      </c>
      <c r="C88" s="54" t="s">
        <v>39</v>
      </c>
      <c r="D88" s="54" t="s">
        <v>5</v>
      </c>
      <c r="E88" s="54" t="s">
        <v>160</v>
      </c>
      <c r="F88" s="54" t="s">
        <v>5</v>
      </c>
      <c r="G88" s="54" t="s">
        <v>3</v>
      </c>
      <c r="H88" s="54" t="s">
        <v>147</v>
      </c>
      <c r="I88" s="59">
        <v>108800</v>
      </c>
      <c r="J88" s="59">
        <v>99400</v>
      </c>
      <c r="K88" s="59">
        <v>92300</v>
      </c>
    </row>
    <row r="89" spans="1:11" ht="56.25" customHeight="1" x14ac:dyDescent="0.3">
      <c r="A89" s="56" t="s">
        <v>161</v>
      </c>
      <c r="B89" s="54" t="s">
        <v>25</v>
      </c>
      <c r="C89" s="54" t="s">
        <v>39</v>
      </c>
      <c r="D89" s="54" t="s">
        <v>5</v>
      </c>
      <c r="E89" s="54" t="s">
        <v>162</v>
      </c>
      <c r="F89" s="54" t="s">
        <v>5</v>
      </c>
      <c r="G89" s="54" t="s">
        <v>3</v>
      </c>
      <c r="H89" s="54" t="s">
        <v>147</v>
      </c>
      <c r="I89" s="59">
        <f>I90</f>
        <v>7800</v>
      </c>
      <c r="J89" s="59">
        <f t="shared" ref="J89:K89" si="37">J90</f>
        <v>8400</v>
      </c>
      <c r="K89" s="59">
        <f t="shared" si="37"/>
        <v>10200</v>
      </c>
    </row>
    <row r="90" spans="1:11" ht="74.25" customHeight="1" x14ac:dyDescent="0.3">
      <c r="A90" s="56" t="s">
        <v>163</v>
      </c>
      <c r="B90" s="54" t="s">
        <v>25</v>
      </c>
      <c r="C90" s="54" t="s">
        <v>39</v>
      </c>
      <c r="D90" s="54" t="s">
        <v>5</v>
      </c>
      <c r="E90" s="54" t="s">
        <v>164</v>
      </c>
      <c r="F90" s="54" t="s">
        <v>5</v>
      </c>
      <c r="G90" s="54" t="s">
        <v>3</v>
      </c>
      <c r="H90" s="54" t="s">
        <v>147</v>
      </c>
      <c r="I90" s="59">
        <v>7800</v>
      </c>
      <c r="J90" s="59">
        <v>8400</v>
      </c>
      <c r="K90" s="59">
        <v>10200</v>
      </c>
    </row>
    <row r="91" spans="1:11" ht="55.5" customHeight="1" x14ac:dyDescent="0.3">
      <c r="A91" s="56" t="s">
        <v>165</v>
      </c>
      <c r="B91" s="58" t="s">
        <v>25</v>
      </c>
      <c r="C91" s="58" t="s">
        <v>39</v>
      </c>
      <c r="D91" s="58" t="s">
        <v>5</v>
      </c>
      <c r="E91" s="58" t="s">
        <v>147</v>
      </c>
      <c r="F91" s="58" t="s">
        <v>5</v>
      </c>
      <c r="G91" s="58" t="s">
        <v>3</v>
      </c>
      <c r="H91" s="58" t="s">
        <v>147</v>
      </c>
      <c r="I91" s="59">
        <f>I92</f>
        <v>118500</v>
      </c>
      <c r="J91" s="59">
        <f t="shared" ref="J91:K91" si="38">J92</f>
        <v>126000</v>
      </c>
      <c r="K91" s="59">
        <f t="shared" si="38"/>
        <v>94100</v>
      </c>
    </row>
    <row r="92" spans="1:11" ht="77.25" customHeight="1" x14ac:dyDescent="0.3">
      <c r="A92" s="56" t="s">
        <v>166</v>
      </c>
      <c r="B92" s="58" t="s">
        <v>25</v>
      </c>
      <c r="C92" s="58" t="s">
        <v>39</v>
      </c>
      <c r="D92" s="58" t="s">
        <v>5</v>
      </c>
      <c r="E92" s="58" t="s">
        <v>167</v>
      </c>
      <c r="F92" s="58" t="s">
        <v>5</v>
      </c>
      <c r="G92" s="58" t="s">
        <v>3</v>
      </c>
      <c r="H92" s="58" t="s">
        <v>147</v>
      </c>
      <c r="I92" s="59">
        <v>118500</v>
      </c>
      <c r="J92" s="59">
        <v>126000</v>
      </c>
      <c r="K92" s="59">
        <v>94100</v>
      </c>
    </row>
    <row r="93" spans="1:11" ht="57.75" customHeight="1" x14ac:dyDescent="0.3">
      <c r="A93" s="56" t="s">
        <v>168</v>
      </c>
      <c r="B93" s="58" t="s">
        <v>25</v>
      </c>
      <c r="C93" s="58" t="s">
        <v>39</v>
      </c>
      <c r="D93" s="58" t="s">
        <v>5</v>
      </c>
      <c r="E93" s="58" t="s">
        <v>58</v>
      </c>
      <c r="F93" s="58" t="s">
        <v>5</v>
      </c>
      <c r="G93" s="58" t="s">
        <v>3</v>
      </c>
      <c r="H93" s="58" t="s">
        <v>147</v>
      </c>
      <c r="I93" s="59">
        <f>I94</f>
        <v>11900</v>
      </c>
      <c r="J93" s="59">
        <f t="shared" ref="J93:K93" si="39">J94</f>
        <v>11300</v>
      </c>
      <c r="K93" s="59">
        <f t="shared" si="39"/>
        <v>8000</v>
      </c>
    </row>
    <row r="94" spans="1:11" ht="98.25" customHeight="1" x14ac:dyDescent="0.3">
      <c r="A94" s="56" t="s">
        <v>169</v>
      </c>
      <c r="B94" s="58" t="s">
        <v>25</v>
      </c>
      <c r="C94" s="58" t="s">
        <v>39</v>
      </c>
      <c r="D94" s="58" t="s">
        <v>5</v>
      </c>
      <c r="E94" s="58" t="s">
        <v>170</v>
      </c>
      <c r="F94" s="58" t="s">
        <v>5</v>
      </c>
      <c r="G94" s="58" t="s">
        <v>3</v>
      </c>
      <c r="H94" s="58" t="s">
        <v>147</v>
      </c>
      <c r="I94" s="59">
        <v>11900</v>
      </c>
      <c r="J94" s="59">
        <v>11300</v>
      </c>
      <c r="K94" s="59">
        <v>8000</v>
      </c>
    </row>
    <row r="95" spans="1:11" ht="57" customHeight="1" x14ac:dyDescent="0.3">
      <c r="A95" s="56" t="s">
        <v>171</v>
      </c>
      <c r="B95" s="58" t="s">
        <v>25</v>
      </c>
      <c r="C95" s="58" t="s">
        <v>39</v>
      </c>
      <c r="D95" s="58" t="s">
        <v>5</v>
      </c>
      <c r="E95" s="58" t="s">
        <v>172</v>
      </c>
      <c r="F95" s="58" t="s">
        <v>5</v>
      </c>
      <c r="G95" s="58" t="s">
        <v>3</v>
      </c>
      <c r="H95" s="58" t="s">
        <v>147</v>
      </c>
      <c r="I95" s="59">
        <f>I96</f>
        <v>6200</v>
      </c>
      <c r="J95" s="59">
        <f t="shared" ref="J95:K95" si="40">J96</f>
        <v>7500</v>
      </c>
      <c r="K95" s="59">
        <f t="shared" si="40"/>
        <v>10000</v>
      </c>
    </row>
    <row r="96" spans="1:11" ht="79.5" customHeight="1" x14ac:dyDescent="0.3">
      <c r="A96" s="56" t="s">
        <v>173</v>
      </c>
      <c r="B96" s="58" t="s">
        <v>25</v>
      </c>
      <c r="C96" s="58" t="s">
        <v>39</v>
      </c>
      <c r="D96" s="58" t="s">
        <v>5</v>
      </c>
      <c r="E96" s="58" t="s">
        <v>174</v>
      </c>
      <c r="F96" s="58" t="s">
        <v>5</v>
      </c>
      <c r="G96" s="58" t="s">
        <v>3</v>
      </c>
      <c r="H96" s="58" t="s">
        <v>147</v>
      </c>
      <c r="I96" s="59">
        <v>6200</v>
      </c>
      <c r="J96" s="59">
        <v>7500</v>
      </c>
      <c r="K96" s="59">
        <v>10000</v>
      </c>
    </row>
    <row r="97" spans="1:13" ht="56.25" customHeight="1" x14ac:dyDescent="0.3">
      <c r="A97" s="56" t="s">
        <v>175</v>
      </c>
      <c r="B97" s="58" t="s">
        <v>25</v>
      </c>
      <c r="C97" s="58" t="s">
        <v>39</v>
      </c>
      <c r="D97" s="58" t="s">
        <v>5</v>
      </c>
      <c r="E97" s="58" t="s">
        <v>176</v>
      </c>
      <c r="F97" s="58" t="s">
        <v>5</v>
      </c>
      <c r="G97" s="58" t="s">
        <v>3</v>
      </c>
      <c r="H97" s="58" t="s">
        <v>147</v>
      </c>
      <c r="I97" s="59">
        <f>I98</f>
        <v>28700</v>
      </c>
      <c r="J97" s="59">
        <f t="shared" ref="J97:K97" si="41">J98</f>
        <v>24000</v>
      </c>
      <c r="K97" s="59">
        <f t="shared" si="41"/>
        <v>23600</v>
      </c>
    </row>
    <row r="98" spans="1:13" ht="77.25" customHeight="1" x14ac:dyDescent="0.3">
      <c r="A98" s="56" t="s">
        <v>177</v>
      </c>
      <c r="B98" s="58" t="s">
        <v>25</v>
      </c>
      <c r="C98" s="58" t="s">
        <v>39</v>
      </c>
      <c r="D98" s="58" t="s">
        <v>5</v>
      </c>
      <c r="E98" s="58" t="s">
        <v>178</v>
      </c>
      <c r="F98" s="58" t="s">
        <v>5</v>
      </c>
      <c r="G98" s="58" t="s">
        <v>3</v>
      </c>
      <c r="H98" s="58" t="s">
        <v>147</v>
      </c>
      <c r="I98" s="59">
        <v>28700</v>
      </c>
      <c r="J98" s="59">
        <v>24000</v>
      </c>
      <c r="K98" s="59">
        <v>23600</v>
      </c>
      <c r="L98" s="65"/>
      <c r="M98" s="66"/>
    </row>
    <row r="99" spans="1:13" ht="58.5" customHeight="1" x14ac:dyDescent="0.3">
      <c r="A99" s="56" t="s">
        <v>179</v>
      </c>
      <c r="B99" s="58" t="s">
        <v>25</v>
      </c>
      <c r="C99" s="58" t="s">
        <v>39</v>
      </c>
      <c r="D99" s="58" t="s">
        <v>5</v>
      </c>
      <c r="E99" s="58" t="s">
        <v>180</v>
      </c>
      <c r="F99" s="58" t="s">
        <v>5</v>
      </c>
      <c r="G99" s="58" t="s">
        <v>3</v>
      </c>
      <c r="H99" s="58" t="s">
        <v>147</v>
      </c>
      <c r="I99" s="59">
        <f>I100</f>
        <v>595000</v>
      </c>
      <c r="J99" s="59">
        <f t="shared" ref="J99:K99" si="42">J100</f>
        <v>625400</v>
      </c>
      <c r="K99" s="59">
        <f t="shared" si="42"/>
        <v>596600</v>
      </c>
    </row>
    <row r="100" spans="1:13" ht="75" customHeight="1" x14ac:dyDescent="0.3">
      <c r="A100" s="56" t="s">
        <v>181</v>
      </c>
      <c r="B100" s="58" t="s">
        <v>25</v>
      </c>
      <c r="C100" s="58" t="s">
        <v>39</v>
      </c>
      <c r="D100" s="58" t="s">
        <v>5</v>
      </c>
      <c r="E100" s="58" t="s">
        <v>182</v>
      </c>
      <c r="F100" s="58" t="s">
        <v>5</v>
      </c>
      <c r="G100" s="58" t="s">
        <v>3</v>
      </c>
      <c r="H100" s="58" t="s">
        <v>147</v>
      </c>
      <c r="I100" s="59">
        <v>595000</v>
      </c>
      <c r="J100" s="59">
        <v>625400</v>
      </c>
      <c r="K100" s="59">
        <v>596600</v>
      </c>
    </row>
    <row r="101" spans="1:13" ht="33" customHeight="1" x14ac:dyDescent="0.3">
      <c r="A101" s="16" t="s">
        <v>45</v>
      </c>
      <c r="B101" s="73"/>
      <c r="C101" s="74"/>
      <c r="D101" s="74"/>
      <c r="E101" s="74"/>
      <c r="F101" s="74"/>
      <c r="G101" s="74"/>
      <c r="H101" s="75"/>
      <c r="I101" s="64">
        <f>I13</f>
        <v>304125503.18999994</v>
      </c>
      <c r="J101" s="64">
        <f>J13</f>
        <v>320853143.28999996</v>
      </c>
      <c r="K101" s="64">
        <f>K13</f>
        <v>336940137.24000001</v>
      </c>
    </row>
  </sheetData>
  <protectedRanges>
    <protectedRange sqref="B79:B82 B40:B55 B61:B74 B13:B37" name="krista_tf_11_0_0_1_1_1_3_5_2"/>
    <protectedRange sqref="C79:C82 C40:C55 C61:C74 C13:C37" name="krista_tf_12_0_0_1_1_1_3_5_2"/>
    <protectedRange sqref="D79:D82 D40:D55 D61:D74 D13:D37" name="krista_tf_13_0_0_1_1_1_3_5_2"/>
    <protectedRange sqref="E79:E82 E40:E55 E61:E74 E13:E37" name="krista_tf_14_0_0_1_1_1_3_5_2"/>
    <protectedRange sqref="F79:F82 F40:F55 F61:F74 F13:F37" name="krista_tf_15_0_0_1_1_1_3_5_2"/>
    <protectedRange sqref="G23:J23 G37:J37 I39:J39 G42:J42 I84:J84 G48:J48 G52:J52 G20:K22 G25:J25 G24:K24 G26:K26 G27:J29 K28 I38:K38 G51:K51 G47:K47 I77:K77 G82:J82 I83:K83 G40:K41 I58:J58 I76:J76 I75:K75 G65:J66 G46:J46 I78:J78 G61:K64 G79:K81 G30:K36 G50:J50 G49:K49 G55:J55 G53:K54 G43:K45 I60:J60 I59:K59 I56:K57 G13:K15 G67:K74 G16:J19" name="krista_tf_16_0_0_1_1_1_3_6_2"/>
    <protectedRange sqref="B85 B91:B100" name="krista_tf_11_0_0_1_1_1_4_2_1"/>
    <protectedRange sqref="C85 C91:C100" name="krista_tf_12_0_0_1_1_1_4_2_1"/>
    <protectedRange sqref="D85 D91:D100" name="krista_tf_13_0_0_1_1_1_4_2_1"/>
    <protectedRange sqref="E85 E91:E100" name="krista_tf_14_0_0_1_1_1_4_2_1"/>
    <protectedRange sqref="F85 F91:F100" name="krista_tf_15_0_0_1_1_1_4_2_1"/>
    <protectedRange sqref="G85:K85 G92:J92 G91:K91 G93:K100 I86:K90" name="krista_tf_16_0_0_1_1_1_4_2_1"/>
    <protectedRange sqref="B38:B39" name="krista_tf_11_0_0_1_1_1_3_2_1_1"/>
    <protectedRange sqref="C38:C39" name="krista_tf_12_0_0_1_1_1_3_2_1_1"/>
    <protectedRange sqref="D38:D39" name="krista_tf_13_0_0_1_1_1_3_2_1_1"/>
    <protectedRange sqref="E38:E39" name="krista_tf_14_0_0_1_1_1_3_2_1_1"/>
    <protectedRange sqref="F38:F39" name="krista_tf_15_0_0_1_1_1_3_2_1_1"/>
    <protectedRange sqref="G38:H39" name="krista_tf_16_0_0_1_1_1_3_2_1_1"/>
    <protectedRange sqref="B75:B78" name="krista_tf_11_0_0_1_1_1_3_3_1_1"/>
    <protectedRange sqref="C75:C78" name="krista_tf_12_0_0_1_1_1_3_3_1_1"/>
    <protectedRange sqref="D75:D78" name="krista_tf_13_0_0_1_1_1_3_3_1_1"/>
    <protectedRange sqref="E75:E78" name="krista_tf_14_0_0_1_1_1_3_3_1_1"/>
    <protectedRange sqref="F75:F78" name="krista_tf_15_0_0_1_1_1_3_3_1_1"/>
    <protectedRange sqref="G75:H78" name="krista_tf_16_0_0_1_1_1_3_4_1_1"/>
    <protectedRange sqref="B83:B84" name="krista_tf_11_0_0_1_1_1_3_4_1_1"/>
    <protectedRange sqref="C83:C84" name="krista_tf_12_0_0_1_1_1_3_4_1_1"/>
    <protectedRange sqref="D83:D84" name="krista_tf_13_0_0_1_1_1_3_4_1_1"/>
    <protectedRange sqref="E83:E84" name="krista_tf_14_0_0_1_1_1_3_4_1_1"/>
    <protectedRange sqref="F83:F84" name="krista_tf_15_0_0_1_1_1_3_4_1_1"/>
    <protectedRange sqref="G83:H84" name="krista_tf_16_0_0_1_1_1_3_5_1_1"/>
    <protectedRange sqref="B86:B90" name="krista_tf_11_0_0_1_1_1_4_1_1_1"/>
    <protectedRange sqref="C86:C90" name="krista_tf_12_0_0_1_1_1_4_1_1_1"/>
    <protectedRange sqref="D86:D90" name="krista_tf_13_0_0_1_1_1_4_1_1_1"/>
    <protectedRange sqref="E86:E90" name="krista_tf_14_0_0_1_1_1_4_1_1_1"/>
    <protectedRange sqref="F86:F90" name="krista_tf_15_0_0_1_1_1_4_1_1_1"/>
    <protectedRange sqref="G86:H90" name="krista_tf_16_0_0_1_1_1_4_1_1_1"/>
    <protectedRange sqref="B56:B60" name="krista_tf_11_0_0_1_1_1_3_5_1_1"/>
    <protectedRange sqref="C56:C60" name="krista_tf_12_0_0_1_1_1_3_5_1_1"/>
    <protectedRange sqref="D56:D60" name="krista_tf_13_0_0_1_1_1_3_5_1_1"/>
    <protectedRange sqref="E56:E60" name="krista_tf_14_0_0_1_1_1_3_5_1_1"/>
    <protectedRange sqref="F56:F60" name="krista_tf_15_0_0_1_1_1_3_5_1_1"/>
    <protectedRange sqref="G56:H60" name="krista_tf_16_0_0_1_1_1_3_6_1_1"/>
  </protectedRanges>
  <mergeCells count="16">
    <mergeCell ref="B101:H101"/>
    <mergeCell ref="A1:K1"/>
    <mergeCell ref="A2:K2"/>
    <mergeCell ref="A3:K3"/>
    <mergeCell ref="A4:K4"/>
    <mergeCell ref="A6:K6"/>
    <mergeCell ref="A7:K8"/>
    <mergeCell ref="A9:A11"/>
    <mergeCell ref="B9:H9"/>
    <mergeCell ref="I9:K9"/>
    <mergeCell ref="B10:F10"/>
    <mergeCell ref="G10:H10"/>
    <mergeCell ref="I10:I11"/>
    <mergeCell ref="J10:J11"/>
    <mergeCell ref="K10:K11"/>
    <mergeCell ref="A5:K5"/>
  </mergeCells>
  <pageMargins left="0.39370078740157483" right="0.39370078740157483" top="0.78740157480314965" bottom="0.78740157480314965" header="0.31496062992125984" footer="0.31496062992125984"/>
  <pageSetup paperSize="9" scale="56" fitToHeight="0" orientation="landscape" verticalDpi="2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"/>
  <sheetViews>
    <sheetView showGridLines="0" view="pageBreakPreview" zoomScale="82" zoomScaleNormal="100" zoomScaleSheetLayoutView="82" workbookViewId="0">
      <selection activeCell="A5" sqref="A5:K5"/>
    </sheetView>
  </sheetViews>
  <sheetFormatPr defaultColWidth="9.140625" defaultRowHeight="18.75" x14ac:dyDescent="0.3"/>
  <cols>
    <col min="1" max="1" width="96.140625" style="3" customWidth="1"/>
    <col min="2" max="2" width="7" style="3" customWidth="1"/>
    <col min="3" max="3" width="6.42578125" style="3" customWidth="1"/>
    <col min="4" max="5" width="7.140625" style="3" customWidth="1"/>
    <col min="6" max="6" width="6.7109375" style="3" customWidth="1"/>
    <col min="7" max="7" width="10.7109375" style="3" customWidth="1"/>
    <col min="8" max="8" width="11.28515625" style="3" customWidth="1"/>
    <col min="9" max="9" width="18.85546875" style="3" customWidth="1"/>
    <col min="10" max="10" width="19.7109375" style="3" customWidth="1"/>
    <col min="11" max="11" width="18" style="3" customWidth="1"/>
    <col min="12" max="12" width="0.28515625" style="3" hidden="1" customWidth="1"/>
    <col min="13" max="13" width="22" style="23" hidden="1" customWidth="1"/>
    <col min="14" max="231" width="9.140625" style="3" customWidth="1"/>
    <col min="232" max="16384" width="9.140625" style="3"/>
  </cols>
  <sheetData>
    <row r="1" spans="1:13" s="26" customFormat="1" x14ac:dyDescent="0.3">
      <c r="A1" s="86" t="s">
        <v>194</v>
      </c>
      <c r="B1" s="86"/>
      <c r="C1" s="86"/>
      <c r="D1" s="86"/>
      <c r="E1" s="86"/>
      <c r="F1" s="86"/>
      <c r="G1" s="86"/>
      <c r="H1" s="86"/>
      <c r="I1" s="86"/>
      <c r="J1" s="86"/>
      <c r="K1" s="86"/>
      <c r="M1" s="23"/>
    </row>
    <row r="2" spans="1:13" s="26" customFormat="1" x14ac:dyDescent="0.3">
      <c r="A2" s="86" t="s">
        <v>230</v>
      </c>
      <c r="B2" s="86"/>
      <c r="C2" s="86"/>
      <c r="D2" s="86"/>
      <c r="E2" s="86"/>
      <c r="F2" s="86"/>
      <c r="G2" s="86"/>
      <c r="H2" s="86"/>
      <c r="I2" s="86"/>
      <c r="J2" s="86"/>
      <c r="K2" s="86"/>
      <c r="M2" s="23"/>
    </row>
    <row r="3" spans="1:13" s="26" customFormat="1" x14ac:dyDescent="0.3">
      <c r="A3" s="86" t="s">
        <v>227</v>
      </c>
      <c r="B3" s="86"/>
      <c r="C3" s="86"/>
      <c r="D3" s="86"/>
      <c r="E3" s="86"/>
      <c r="F3" s="86"/>
      <c r="G3" s="86"/>
      <c r="H3" s="86"/>
      <c r="I3" s="86"/>
      <c r="J3" s="86"/>
      <c r="K3" s="86"/>
      <c r="M3" s="23"/>
    </row>
    <row r="4" spans="1:13" s="26" customFormat="1" x14ac:dyDescent="0.3">
      <c r="A4" s="86" t="s">
        <v>224</v>
      </c>
      <c r="B4" s="86"/>
      <c r="C4" s="86"/>
      <c r="D4" s="86"/>
      <c r="E4" s="86"/>
      <c r="F4" s="86"/>
      <c r="G4" s="86"/>
      <c r="H4" s="86"/>
      <c r="I4" s="86"/>
      <c r="J4" s="86"/>
      <c r="K4" s="86"/>
      <c r="M4" s="23"/>
    </row>
    <row r="5" spans="1:13" s="26" customFormat="1" x14ac:dyDescent="0.3">
      <c r="A5" s="86" t="s">
        <v>234</v>
      </c>
      <c r="B5" s="86"/>
      <c r="C5" s="86"/>
      <c r="D5" s="86"/>
      <c r="E5" s="86"/>
      <c r="F5" s="86"/>
      <c r="G5" s="86"/>
      <c r="H5" s="86"/>
      <c r="I5" s="86"/>
      <c r="J5" s="86"/>
      <c r="K5" s="86"/>
      <c r="M5" s="23"/>
    </row>
    <row r="6" spans="1:13" ht="20.100000000000001" customHeight="1" x14ac:dyDescent="0.3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3" ht="57" customHeight="1" x14ac:dyDescent="0.3">
      <c r="A7" s="84" t="s">
        <v>223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36" customHeight="1" x14ac:dyDescent="0.3">
      <c r="A8" s="87" t="s">
        <v>24</v>
      </c>
      <c r="B8" s="87" t="s">
        <v>23</v>
      </c>
      <c r="C8" s="87"/>
      <c r="D8" s="87"/>
      <c r="E8" s="87"/>
      <c r="F8" s="87"/>
      <c r="G8" s="87"/>
      <c r="H8" s="87"/>
      <c r="I8" s="87" t="s">
        <v>22</v>
      </c>
      <c r="J8" s="87"/>
      <c r="K8" s="87"/>
    </row>
    <row r="9" spans="1:13" ht="39.75" customHeight="1" x14ac:dyDescent="0.3">
      <c r="A9" s="87"/>
      <c r="B9" s="87" t="s">
        <v>53</v>
      </c>
      <c r="C9" s="87"/>
      <c r="D9" s="87"/>
      <c r="E9" s="87"/>
      <c r="F9" s="87"/>
      <c r="G9" s="87" t="s">
        <v>54</v>
      </c>
      <c r="H9" s="87"/>
      <c r="I9" s="88" t="s">
        <v>186</v>
      </c>
      <c r="J9" s="88" t="s">
        <v>193</v>
      </c>
      <c r="K9" s="88" t="s">
        <v>201</v>
      </c>
    </row>
    <row r="10" spans="1:13" ht="104.25" customHeight="1" x14ac:dyDescent="0.3">
      <c r="A10" s="90"/>
      <c r="B10" s="30" t="s">
        <v>55</v>
      </c>
      <c r="C10" s="30" t="s">
        <v>61</v>
      </c>
      <c r="D10" s="30" t="s">
        <v>56</v>
      </c>
      <c r="E10" s="30" t="s">
        <v>50</v>
      </c>
      <c r="F10" s="30" t="s">
        <v>57</v>
      </c>
      <c r="G10" s="72" t="s">
        <v>51</v>
      </c>
      <c r="H10" s="30" t="s">
        <v>52</v>
      </c>
      <c r="I10" s="89"/>
      <c r="J10" s="89"/>
      <c r="K10" s="89"/>
      <c r="M10" s="23" t="s">
        <v>71</v>
      </c>
    </row>
    <row r="11" spans="1:13" x14ac:dyDescent="0.3">
      <c r="A11" s="8" t="s">
        <v>25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</row>
    <row r="12" spans="1:13" ht="26.45" customHeight="1" x14ac:dyDescent="0.3">
      <c r="A12" s="15" t="s">
        <v>26</v>
      </c>
      <c r="B12" s="20">
        <v>2</v>
      </c>
      <c r="C12" s="21" t="s">
        <v>9</v>
      </c>
      <c r="D12" s="21" t="s">
        <v>9</v>
      </c>
      <c r="E12" s="21" t="s">
        <v>17</v>
      </c>
      <c r="F12" s="21" t="s">
        <v>9</v>
      </c>
      <c r="G12" s="21" t="s">
        <v>3</v>
      </c>
      <c r="H12" s="21" t="s">
        <v>17</v>
      </c>
      <c r="I12" s="10">
        <f>I13</f>
        <v>720310983.15999997</v>
      </c>
      <c r="J12" s="10">
        <f t="shared" ref="J12:K12" si="0">J13</f>
        <v>627082898.41000009</v>
      </c>
      <c r="K12" s="10">
        <f t="shared" si="0"/>
        <v>604903488.48000002</v>
      </c>
      <c r="L12" s="11"/>
      <c r="M12" s="24"/>
    </row>
    <row r="13" spans="1:13" ht="39.75" customHeight="1" x14ac:dyDescent="0.3">
      <c r="A13" s="6" t="s">
        <v>27</v>
      </c>
      <c r="B13" s="20">
        <v>2</v>
      </c>
      <c r="C13" s="22" t="s">
        <v>6</v>
      </c>
      <c r="D13" s="22" t="s">
        <v>9</v>
      </c>
      <c r="E13" s="22" t="s">
        <v>17</v>
      </c>
      <c r="F13" s="22" t="s">
        <v>9</v>
      </c>
      <c r="G13" s="22" t="s">
        <v>3</v>
      </c>
      <c r="H13" s="22" t="s">
        <v>17</v>
      </c>
      <c r="I13" s="12">
        <f>I14+I17</f>
        <v>720310983.15999997</v>
      </c>
      <c r="J13" s="12">
        <f>J14+J17</f>
        <v>627082898.41000009</v>
      </c>
      <c r="K13" s="12">
        <f>K14+K17</f>
        <v>604903488.48000002</v>
      </c>
    </row>
    <row r="14" spans="1:13" ht="24" customHeight="1" x14ac:dyDescent="0.3">
      <c r="A14" s="6" t="s">
        <v>49</v>
      </c>
      <c r="B14" s="20">
        <v>2</v>
      </c>
      <c r="C14" s="22" t="s">
        <v>6</v>
      </c>
      <c r="D14" s="22">
        <v>10</v>
      </c>
      <c r="E14" s="22" t="s">
        <v>17</v>
      </c>
      <c r="F14" s="22" t="s">
        <v>9</v>
      </c>
      <c r="G14" s="22" t="s">
        <v>3</v>
      </c>
      <c r="H14" s="22" t="s">
        <v>58</v>
      </c>
      <c r="I14" s="12">
        <f>I15</f>
        <v>205688647</v>
      </c>
      <c r="J14" s="12">
        <f t="shared" ref="J14:K14" si="1">J15</f>
        <v>120909615</v>
      </c>
      <c r="K14" s="12">
        <f t="shared" si="1"/>
        <v>98820095</v>
      </c>
    </row>
    <row r="15" spans="1:13" ht="24.75" customHeight="1" x14ac:dyDescent="0.3">
      <c r="A15" s="6" t="s">
        <v>28</v>
      </c>
      <c r="B15" s="20">
        <v>2</v>
      </c>
      <c r="C15" s="22" t="s">
        <v>6</v>
      </c>
      <c r="D15" s="22">
        <v>15</v>
      </c>
      <c r="E15" s="22" t="s">
        <v>72</v>
      </c>
      <c r="F15" s="22" t="s">
        <v>9</v>
      </c>
      <c r="G15" s="22" t="s">
        <v>3</v>
      </c>
      <c r="H15" s="22" t="s">
        <v>58</v>
      </c>
      <c r="I15" s="12">
        <f>I16</f>
        <v>205688647</v>
      </c>
      <c r="J15" s="12">
        <f>J16</f>
        <v>120909615</v>
      </c>
      <c r="K15" s="12">
        <f>K16</f>
        <v>98820095</v>
      </c>
    </row>
    <row r="16" spans="1:13" ht="42.75" customHeight="1" x14ac:dyDescent="0.3">
      <c r="A16" s="6" t="s">
        <v>63</v>
      </c>
      <c r="B16" s="20">
        <v>2</v>
      </c>
      <c r="C16" s="22" t="s">
        <v>6</v>
      </c>
      <c r="D16" s="22">
        <v>15</v>
      </c>
      <c r="E16" s="22" t="s">
        <v>72</v>
      </c>
      <c r="F16" s="22" t="s">
        <v>4</v>
      </c>
      <c r="G16" s="22" t="s">
        <v>3</v>
      </c>
      <c r="H16" s="22" t="s">
        <v>58</v>
      </c>
      <c r="I16" s="12">
        <v>205688647</v>
      </c>
      <c r="J16" s="12">
        <v>120909615</v>
      </c>
      <c r="K16" s="13">
        <v>98820095</v>
      </c>
    </row>
    <row r="17" spans="1:13" ht="23.25" customHeight="1" x14ac:dyDescent="0.3">
      <c r="A17" s="14" t="s">
        <v>47</v>
      </c>
      <c r="B17" s="20">
        <v>2</v>
      </c>
      <c r="C17" s="22" t="s">
        <v>6</v>
      </c>
      <c r="D17" s="54">
        <v>30</v>
      </c>
      <c r="E17" s="54" t="s">
        <v>17</v>
      </c>
      <c r="F17" s="54" t="s">
        <v>9</v>
      </c>
      <c r="G17" s="54" t="s">
        <v>3</v>
      </c>
      <c r="H17" s="54" t="s">
        <v>58</v>
      </c>
      <c r="I17" s="27">
        <f>I18+I20+I22+I24</f>
        <v>514622336.15999997</v>
      </c>
      <c r="J17" s="27">
        <f t="shared" ref="J17:K17" si="2">J18+J20+J22+J24</f>
        <v>506173283.41000003</v>
      </c>
      <c r="K17" s="27">
        <f t="shared" si="2"/>
        <v>506083393.47999996</v>
      </c>
    </row>
    <row r="18" spans="1:13" ht="39" customHeight="1" x14ac:dyDescent="0.3">
      <c r="A18" s="14" t="s">
        <v>29</v>
      </c>
      <c r="B18" s="20">
        <v>2</v>
      </c>
      <c r="C18" s="22" t="s">
        <v>6</v>
      </c>
      <c r="D18" s="54">
        <v>30</v>
      </c>
      <c r="E18" s="54" t="s">
        <v>185</v>
      </c>
      <c r="F18" s="54" t="s">
        <v>9</v>
      </c>
      <c r="G18" s="54" t="s">
        <v>3</v>
      </c>
      <c r="H18" s="54" t="s">
        <v>58</v>
      </c>
      <c r="I18" s="27">
        <f>I19</f>
        <v>487236127.83999997</v>
      </c>
      <c r="J18" s="27">
        <f t="shared" ref="J18:K18" si="3">J19</f>
        <v>478696868.98000002</v>
      </c>
      <c r="K18" s="27">
        <f t="shared" si="3"/>
        <v>478620725.83999997</v>
      </c>
    </row>
    <row r="19" spans="1:13" ht="40.5" customHeight="1" x14ac:dyDescent="0.3">
      <c r="A19" s="14" t="s">
        <v>30</v>
      </c>
      <c r="B19" s="20">
        <v>2</v>
      </c>
      <c r="C19" s="22" t="s">
        <v>6</v>
      </c>
      <c r="D19" s="54">
        <v>30</v>
      </c>
      <c r="E19" s="54" t="s">
        <v>185</v>
      </c>
      <c r="F19" s="54" t="s">
        <v>4</v>
      </c>
      <c r="G19" s="54" t="s">
        <v>3</v>
      </c>
      <c r="H19" s="54" t="s">
        <v>58</v>
      </c>
      <c r="I19" s="27">
        <v>487236127.83999997</v>
      </c>
      <c r="J19" s="27">
        <v>478696868.98000002</v>
      </c>
      <c r="K19" s="68">
        <v>478620725.83999997</v>
      </c>
      <c r="M19" s="38">
        <f>66498.57+11811.74+22737+1502494+6862197+4580800+(-630640)+472496+398692</f>
        <v>13287086.310000001</v>
      </c>
    </row>
    <row r="20" spans="1:13" ht="57.75" customHeight="1" x14ac:dyDescent="0.3">
      <c r="A20" s="14" t="s">
        <v>190</v>
      </c>
      <c r="B20" s="20">
        <v>2</v>
      </c>
      <c r="C20" s="22" t="s">
        <v>6</v>
      </c>
      <c r="D20" s="54">
        <v>30</v>
      </c>
      <c r="E20" s="54" t="s">
        <v>184</v>
      </c>
      <c r="F20" s="54" t="s">
        <v>9</v>
      </c>
      <c r="G20" s="54" t="s">
        <v>3</v>
      </c>
      <c r="H20" s="54" t="s">
        <v>58</v>
      </c>
      <c r="I20" s="27">
        <f>I21</f>
        <v>26514851</v>
      </c>
      <c r="J20" s="27">
        <f t="shared" ref="J20:K20" si="4">J21</f>
        <v>26514851</v>
      </c>
      <c r="K20" s="27">
        <f t="shared" si="4"/>
        <v>26514851</v>
      </c>
    </row>
    <row r="21" spans="1:13" ht="57.75" customHeight="1" x14ac:dyDescent="0.3">
      <c r="A21" s="14" t="s">
        <v>191</v>
      </c>
      <c r="B21" s="20">
        <v>2</v>
      </c>
      <c r="C21" s="22" t="s">
        <v>6</v>
      </c>
      <c r="D21" s="54">
        <v>30</v>
      </c>
      <c r="E21" s="54" t="s">
        <v>184</v>
      </c>
      <c r="F21" s="54" t="s">
        <v>4</v>
      </c>
      <c r="G21" s="54" t="s">
        <v>3</v>
      </c>
      <c r="H21" s="54" t="s">
        <v>58</v>
      </c>
      <c r="I21" s="27">
        <v>26514851</v>
      </c>
      <c r="J21" s="27">
        <v>26514851</v>
      </c>
      <c r="K21" s="68">
        <v>26514851</v>
      </c>
      <c r="M21" s="23">
        <f>1061460+93759+805320</f>
        <v>1960539</v>
      </c>
    </row>
    <row r="22" spans="1:13" ht="76.5" customHeight="1" x14ac:dyDescent="0.3">
      <c r="A22" s="14" t="s">
        <v>48</v>
      </c>
      <c r="B22" s="20">
        <v>2</v>
      </c>
      <c r="C22" s="22" t="s">
        <v>6</v>
      </c>
      <c r="D22" s="54">
        <v>30</v>
      </c>
      <c r="E22" s="54" t="s">
        <v>183</v>
      </c>
      <c r="F22" s="54" t="s">
        <v>9</v>
      </c>
      <c r="G22" s="54" t="s">
        <v>3</v>
      </c>
      <c r="H22" s="54" t="s">
        <v>58</v>
      </c>
      <c r="I22" s="27">
        <f>I23</f>
        <v>870895</v>
      </c>
      <c r="J22" s="27">
        <f>J23</f>
        <v>910712</v>
      </c>
      <c r="K22" s="68">
        <f>K23</f>
        <v>947348</v>
      </c>
    </row>
    <row r="23" spans="1:13" ht="79.5" customHeight="1" x14ac:dyDescent="0.3">
      <c r="A23" s="14" t="s">
        <v>46</v>
      </c>
      <c r="B23" s="20">
        <v>2</v>
      </c>
      <c r="C23" s="22" t="s">
        <v>6</v>
      </c>
      <c r="D23" s="54">
        <v>30</v>
      </c>
      <c r="E23" s="54" t="s">
        <v>183</v>
      </c>
      <c r="F23" s="54" t="s">
        <v>4</v>
      </c>
      <c r="G23" s="54" t="s">
        <v>3</v>
      </c>
      <c r="H23" s="54" t="s">
        <v>58</v>
      </c>
      <c r="I23" s="27">
        <v>870895</v>
      </c>
      <c r="J23" s="27">
        <v>910712</v>
      </c>
      <c r="K23" s="68">
        <v>947348</v>
      </c>
    </row>
    <row r="24" spans="1:13" s="26" customFormat="1" ht="56.25" customHeight="1" x14ac:dyDescent="0.3">
      <c r="A24" s="14" t="s">
        <v>188</v>
      </c>
      <c r="B24" s="70">
        <v>2</v>
      </c>
      <c r="C24" s="22" t="s">
        <v>6</v>
      </c>
      <c r="D24" s="54" t="s">
        <v>187</v>
      </c>
      <c r="E24" s="54" t="s">
        <v>38</v>
      </c>
      <c r="F24" s="54" t="s">
        <v>9</v>
      </c>
      <c r="G24" s="54" t="s">
        <v>3</v>
      </c>
      <c r="H24" s="54" t="s">
        <v>58</v>
      </c>
      <c r="I24" s="27">
        <f>I25</f>
        <v>462.32</v>
      </c>
      <c r="J24" s="27">
        <f t="shared" ref="J24:K24" si="5">J25</f>
        <v>50851.43</v>
      </c>
      <c r="K24" s="27">
        <f t="shared" si="5"/>
        <v>468.64</v>
      </c>
      <c r="M24" s="23"/>
    </row>
    <row r="25" spans="1:13" s="26" customFormat="1" ht="60" customHeight="1" x14ac:dyDescent="0.3">
      <c r="A25" s="14" t="s">
        <v>189</v>
      </c>
      <c r="B25" s="69">
        <v>2</v>
      </c>
      <c r="C25" s="22" t="s">
        <v>6</v>
      </c>
      <c r="D25" s="54" t="s">
        <v>187</v>
      </c>
      <c r="E25" s="54" t="s">
        <v>38</v>
      </c>
      <c r="F25" s="54" t="s">
        <v>4</v>
      </c>
      <c r="G25" s="54" t="s">
        <v>3</v>
      </c>
      <c r="H25" s="54" t="s">
        <v>58</v>
      </c>
      <c r="I25" s="27">
        <v>462.32</v>
      </c>
      <c r="J25" s="27">
        <v>50851.43</v>
      </c>
      <c r="K25" s="68">
        <v>468.64</v>
      </c>
      <c r="M25" s="23"/>
    </row>
    <row r="26" spans="1:13" s="7" customFormat="1" ht="33" customHeight="1" x14ac:dyDescent="0.3">
      <c r="A26" s="19" t="s">
        <v>45</v>
      </c>
      <c r="B26" s="18"/>
      <c r="C26" s="18"/>
      <c r="D26" s="18"/>
      <c r="E26" s="18"/>
      <c r="F26" s="18"/>
      <c r="G26" s="18"/>
      <c r="H26" s="18"/>
      <c r="I26" s="17">
        <f>I12</f>
        <v>720310983.15999997</v>
      </c>
      <c r="J26" s="17">
        <f>J12</f>
        <v>627082898.41000009</v>
      </c>
      <c r="K26" s="17">
        <f>K12</f>
        <v>604903488.48000002</v>
      </c>
      <c r="L26" s="28">
        <f>SUM(L16:L23)</f>
        <v>0</v>
      </c>
      <c r="M26" s="29">
        <f>SUM(M15:M23)</f>
        <v>15247625.310000001</v>
      </c>
    </row>
    <row r="27" spans="1:13" ht="18" customHeight="1" x14ac:dyDescent="0.3"/>
    <row r="28" spans="1:13" hidden="1" x14ac:dyDescent="0.3">
      <c r="H28" s="3" t="s">
        <v>59</v>
      </c>
    </row>
    <row r="29" spans="1:13" hidden="1" x14ac:dyDescent="0.3">
      <c r="H29" s="3" t="s">
        <v>60</v>
      </c>
      <c r="I29" s="4">
        <f>I28+I26</f>
        <v>720310983.15999997</v>
      </c>
      <c r="J29" s="4">
        <f>SUM(J26:K28)</f>
        <v>1231986386.8900001</v>
      </c>
      <c r="K29" s="4">
        <f>SUM(K26:K28)</f>
        <v>604903488.48000002</v>
      </c>
    </row>
  </sheetData>
  <protectedRanges>
    <protectedRange sqref="B12:B25" name="krista_tf_11_0_0_1_1_5_2_1_2_1"/>
    <protectedRange sqref="C12:C25" name="krista_tf_12_0_0_1_1_5_2_1_2_1"/>
    <protectedRange sqref="D12:D25" name="krista_tf_13_0_0_1_1_5_2_1_2_1"/>
    <protectedRange sqref="E12:E25" name="krista_tf_14_0_0_1_1_5_2_1_2_1"/>
    <protectedRange sqref="F12:F25" name="krista_tf_15_0_0_1_1_5_2_1_2_1"/>
    <protectedRange sqref="K15 G20:K20 G19:J19 G21:J23 G17:K18 G15:J16 G12:K14 G25:J25 G24:K24" name="krista_tf_16_0_0_1_1_5_2_1_2_1"/>
  </protectedRanges>
  <mergeCells count="15">
    <mergeCell ref="G9:H9"/>
    <mergeCell ref="K9:K10"/>
    <mergeCell ref="B9:F9"/>
    <mergeCell ref="A8:A10"/>
    <mergeCell ref="I9:I10"/>
    <mergeCell ref="J9:J10"/>
    <mergeCell ref="B8:H8"/>
    <mergeCell ref="I8:K8"/>
    <mergeCell ref="A7:K7"/>
    <mergeCell ref="A6:K6"/>
    <mergeCell ref="A1:K1"/>
    <mergeCell ref="A2:K2"/>
    <mergeCell ref="A3:K3"/>
    <mergeCell ref="A4:K4"/>
    <mergeCell ref="A5:K5"/>
  </mergeCells>
  <printOptions horizontalCentered="1"/>
  <pageMargins left="0.39370078740157483" right="0.39370078740157483" top="0.86614173228346458" bottom="0.59055118110236227" header="0.43307086614173229" footer="0"/>
  <pageSetup paperSize="9" scale="66" fitToHeight="0" orientation="landscape" r:id="rId1"/>
  <headerFooter differentFirst="1" scaleWithDoc="0">
    <oddHeader>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6"/>
  <sheetViews>
    <sheetView showGridLines="0" tabSelected="1" view="pageBreakPreview" zoomScale="60" zoomScaleNormal="100" workbookViewId="0">
      <selection activeCell="A5" sqref="A5:K5"/>
    </sheetView>
  </sheetViews>
  <sheetFormatPr defaultColWidth="9.140625" defaultRowHeight="15.75" x14ac:dyDescent="0.25"/>
  <cols>
    <col min="1" max="1" width="64.28515625" style="32" customWidth="1"/>
    <col min="2" max="3" width="10.28515625" style="32" customWidth="1"/>
    <col min="4" max="4" width="7.85546875" style="32" customWidth="1"/>
    <col min="5" max="5" width="7.7109375" style="32" customWidth="1"/>
    <col min="6" max="6" width="8.42578125" style="32" customWidth="1"/>
    <col min="7" max="7" width="11.5703125" style="32" customWidth="1"/>
    <col min="8" max="8" width="13.28515625" style="32" customWidth="1"/>
    <col min="9" max="9" width="22.85546875" style="32" customWidth="1"/>
    <col min="10" max="10" width="20.5703125" style="32" customWidth="1"/>
    <col min="11" max="11" width="20.140625" style="32" customWidth="1"/>
    <col min="12" max="12" width="0" style="32" hidden="1" customWidth="1"/>
    <col min="13" max="13" width="4.140625" style="32" customWidth="1"/>
    <col min="14" max="14" width="14.5703125" style="32" customWidth="1"/>
    <col min="15" max="15" width="16.7109375" style="32" customWidth="1"/>
    <col min="16" max="246" width="9.140625" style="32" customWidth="1"/>
    <col min="247" max="16384" width="9.140625" style="32"/>
  </cols>
  <sheetData>
    <row r="1" spans="1:15" ht="17.25" customHeight="1" x14ac:dyDescent="0.3">
      <c r="A1" s="102" t="s">
        <v>231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25"/>
      <c r="M1" s="7"/>
      <c r="N1" s="25"/>
    </row>
    <row r="2" spans="1:15" ht="17.25" customHeight="1" x14ac:dyDescent="0.3">
      <c r="A2" s="102" t="s">
        <v>232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25"/>
      <c r="M2" s="7"/>
      <c r="N2" s="25"/>
    </row>
    <row r="3" spans="1:15" ht="17.25" customHeight="1" x14ac:dyDescent="0.3">
      <c r="A3" s="102" t="s">
        <v>228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25"/>
      <c r="M3" s="7"/>
      <c r="N3" s="25"/>
    </row>
    <row r="4" spans="1:15" ht="17.25" customHeight="1" x14ac:dyDescent="0.3">
      <c r="A4" s="102" t="s">
        <v>224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25"/>
      <c r="M4" s="7"/>
      <c r="N4" s="25"/>
    </row>
    <row r="5" spans="1:15" ht="17.25" customHeight="1" x14ac:dyDescent="0.3">
      <c r="A5" s="102" t="s">
        <v>233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25"/>
      <c r="M5" s="7"/>
      <c r="N5" s="25"/>
    </row>
    <row r="6" spans="1:15" ht="17.25" customHeight="1" x14ac:dyDescent="0.3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25"/>
      <c r="M6" s="7"/>
      <c r="N6" s="25"/>
    </row>
    <row r="7" spans="1:15" ht="70.5" customHeight="1" x14ac:dyDescent="0.25">
      <c r="A7" s="84" t="s">
        <v>229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1"/>
    </row>
    <row r="8" spans="1:15" ht="21" customHeight="1" x14ac:dyDescent="0.25">
      <c r="A8" s="81" t="s">
        <v>21</v>
      </c>
      <c r="B8" s="81"/>
      <c r="C8" s="81"/>
      <c r="D8" s="81"/>
      <c r="E8" s="81"/>
      <c r="F8" s="81"/>
      <c r="G8" s="81"/>
      <c r="H8" s="81"/>
      <c r="I8" s="103" t="s">
        <v>20</v>
      </c>
      <c r="J8" s="103"/>
      <c r="K8" s="103"/>
      <c r="L8" s="1"/>
    </row>
    <row r="9" spans="1:15" ht="7.5" customHeight="1" x14ac:dyDescent="0.25">
      <c r="A9" s="81"/>
      <c r="B9" s="81"/>
      <c r="C9" s="81"/>
      <c r="D9" s="81"/>
      <c r="E9" s="81"/>
      <c r="F9" s="81"/>
      <c r="G9" s="81"/>
      <c r="H9" s="81"/>
      <c r="I9" s="98" t="s">
        <v>186</v>
      </c>
      <c r="J9" s="98" t="s">
        <v>193</v>
      </c>
      <c r="K9" s="98" t="s">
        <v>201</v>
      </c>
      <c r="L9" s="1"/>
    </row>
    <row r="10" spans="1:15" ht="55.9" customHeight="1" x14ac:dyDescent="0.25">
      <c r="A10" s="92"/>
      <c r="B10" s="92" t="s">
        <v>64</v>
      </c>
      <c r="C10" s="92" t="s">
        <v>65</v>
      </c>
      <c r="D10" s="96" t="s">
        <v>66</v>
      </c>
      <c r="E10" s="97"/>
      <c r="F10" s="97"/>
      <c r="G10" s="94" t="s">
        <v>67</v>
      </c>
      <c r="H10" s="95"/>
      <c r="I10" s="99"/>
      <c r="J10" s="99"/>
      <c r="K10" s="99"/>
      <c r="L10" s="1"/>
    </row>
    <row r="11" spans="1:15" ht="189.75" customHeight="1" x14ac:dyDescent="0.25">
      <c r="A11" s="92"/>
      <c r="B11" s="101"/>
      <c r="C11" s="93"/>
      <c r="D11" s="41"/>
      <c r="E11" s="39" t="s">
        <v>19</v>
      </c>
      <c r="F11" s="39" t="s">
        <v>0</v>
      </c>
      <c r="G11" s="39" t="s">
        <v>68</v>
      </c>
      <c r="H11" s="39" t="s">
        <v>69</v>
      </c>
      <c r="I11" s="100"/>
      <c r="J11" s="100"/>
      <c r="K11" s="100"/>
      <c r="L11" s="1"/>
    </row>
    <row r="12" spans="1:15" ht="22.15" customHeight="1" x14ac:dyDescent="0.25">
      <c r="A12" s="42">
        <v>1</v>
      </c>
      <c r="B12" s="42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2">
        <v>9</v>
      </c>
      <c r="J12" s="42">
        <v>10</v>
      </c>
      <c r="K12" s="42">
        <v>11</v>
      </c>
      <c r="L12" s="1"/>
    </row>
    <row r="13" spans="1:15" ht="36.75" customHeight="1" x14ac:dyDescent="0.25">
      <c r="A13" s="43" t="s">
        <v>35</v>
      </c>
      <c r="B13" s="44" t="s">
        <v>5</v>
      </c>
      <c r="C13" s="44" t="s">
        <v>9</v>
      </c>
      <c r="D13" s="44" t="s">
        <v>9</v>
      </c>
      <c r="E13" s="44" t="s">
        <v>9</v>
      </c>
      <c r="F13" s="44" t="s">
        <v>9</v>
      </c>
      <c r="G13" s="44" t="s">
        <v>3</v>
      </c>
      <c r="H13" s="44" t="s">
        <v>17</v>
      </c>
      <c r="I13" s="45">
        <f>I14</f>
        <v>0</v>
      </c>
      <c r="J13" s="45">
        <v>0</v>
      </c>
      <c r="K13" s="46">
        <v>0</v>
      </c>
      <c r="L13" s="1"/>
    </row>
    <row r="14" spans="1:15" ht="36.75" customHeight="1" x14ac:dyDescent="0.25">
      <c r="A14" s="43" t="s">
        <v>18</v>
      </c>
      <c r="B14" s="44" t="s">
        <v>5</v>
      </c>
      <c r="C14" s="44" t="s">
        <v>4</v>
      </c>
      <c r="D14" s="44" t="s">
        <v>9</v>
      </c>
      <c r="E14" s="44" t="s">
        <v>9</v>
      </c>
      <c r="F14" s="44" t="s">
        <v>9</v>
      </c>
      <c r="G14" s="44" t="s">
        <v>3</v>
      </c>
      <c r="H14" s="44" t="s">
        <v>17</v>
      </c>
      <c r="I14" s="46">
        <f>I18+I22</f>
        <v>0</v>
      </c>
      <c r="J14" s="46">
        <f t="shared" ref="J14:K14" si="0">J18+J22</f>
        <v>0</v>
      </c>
      <c r="K14" s="46">
        <f t="shared" si="0"/>
        <v>0</v>
      </c>
      <c r="L14" s="2" t="s">
        <v>11</v>
      </c>
      <c r="N14" s="33"/>
      <c r="O14" s="34"/>
    </row>
    <row r="15" spans="1:15" ht="26.25" customHeight="1" x14ac:dyDescent="0.25">
      <c r="A15" s="43" t="s">
        <v>16</v>
      </c>
      <c r="B15" s="44" t="s">
        <v>5</v>
      </c>
      <c r="C15" s="44" t="s">
        <v>4</v>
      </c>
      <c r="D15" s="44" t="s">
        <v>9</v>
      </c>
      <c r="E15" s="44" t="s">
        <v>9</v>
      </c>
      <c r="F15" s="44" t="s">
        <v>9</v>
      </c>
      <c r="G15" s="44" t="s">
        <v>3</v>
      </c>
      <c r="H15" s="44" t="s">
        <v>14</v>
      </c>
      <c r="I15" s="46">
        <f>I16</f>
        <v>-1024436486.35</v>
      </c>
      <c r="J15" s="46">
        <f t="shared" ref="J15:K17" si="1">J16</f>
        <v>-947936041.70000005</v>
      </c>
      <c r="K15" s="46">
        <f t="shared" si="1"/>
        <v>-941843625.72000003</v>
      </c>
      <c r="L15" s="2" t="s">
        <v>11</v>
      </c>
      <c r="N15" s="35"/>
    </row>
    <row r="16" spans="1:15" ht="29.25" customHeight="1" x14ac:dyDescent="0.25">
      <c r="A16" s="43" t="s">
        <v>15</v>
      </c>
      <c r="B16" s="44" t="s">
        <v>5</v>
      </c>
      <c r="C16" s="44" t="s">
        <v>4</v>
      </c>
      <c r="D16" s="44" t="s">
        <v>6</v>
      </c>
      <c r="E16" s="44" t="s">
        <v>9</v>
      </c>
      <c r="F16" s="44" t="s">
        <v>9</v>
      </c>
      <c r="G16" s="44" t="s">
        <v>3</v>
      </c>
      <c r="H16" s="44" t="s">
        <v>14</v>
      </c>
      <c r="I16" s="46">
        <f>I17</f>
        <v>-1024436486.35</v>
      </c>
      <c r="J16" s="46">
        <f t="shared" si="1"/>
        <v>-947936041.70000005</v>
      </c>
      <c r="K16" s="46">
        <f t="shared" si="1"/>
        <v>-941843625.72000003</v>
      </c>
      <c r="L16" s="2" t="s">
        <v>11</v>
      </c>
    </row>
    <row r="17" spans="1:14" ht="32.25" customHeight="1" x14ac:dyDescent="0.25">
      <c r="A17" s="43" t="s">
        <v>37</v>
      </c>
      <c r="B17" s="42" t="s">
        <v>5</v>
      </c>
      <c r="C17" s="42" t="s">
        <v>4</v>
      </c>
      <c r="D17" s="42" t="s">
        <v>6</v>
      </c>
      <c r="E17" s="42" t="s">
        <v>5</v>
      </c>
      <c r="F17" s="44" t="s">
        <v>9</v>
      </c>
      <c r="G17" s="44" t="s">
        <v>3</v>
      </c>
      <c r="H17" s="44">
        <v>510</v>
      </c>
      <c r="I17" s="46">
        <f>I18</f>
        <v>-1024436486.35</v>
      </c>
      <c r="J17" s="46">
        <f t="shared" si="1"/>
        <v>-947936041.70000005</v>
      </c>
      <c r="K17" s="46">
        <f t="shared" si="1"/>
        <v>-941843625.72000003</v>
      </c>
      <c r="L17" s="2"/>
    </row>
    <row r="18" spans="1:14" ht="35.25" customHeight="1" x14ac:dyDescent="0.25">
      <c r="A18" s="43" t="s">
        <v>8</v>
      </c>
      <c r="B18" s="42" t="s">
        <v>5</v>
      </c>
      <c r="C18" s="42" t="s">
        <v>4</v>
      </c>
      <c r="D18" s="42" t="s">
        <v>6</v>
      </c>
      <c r="E18" s="42" t="s">
        <v>5</v>
      </c>
      <c r="F18" s="42" t="s">
        <v>4</v>
      </c>
      <c r="G18" s="42" t="s">
        <v>3</v>
      </c>
      <c r="H18" s="42" t="s">
        <v>7</v>
      </c>
      <c r="I18" s="46">
        <v>-1024436486.35</v>
      </c>
      <c r="J18" s="40">
        <v>-947936041.70000005</v>
      </c>
      <c r="K18" s="47">
        <v>-941843625.72000003</v>
      </c>
      <c r="L18" s="2" t="s">
        <v>11</v>
      </c>
      <c r="N18" s="36"/>
    </row>
    <row r="19" spans="1:14" ht="30" customHeight="1" x14ac:dyDescent="0.25">
      <c r="A19" s="43" t="s">
        <v>34</v>
      </c>
      <c r="B19" s="44" t="s">
        <v>5</v>
      </c>
      <c r="C19" s="44" t="s">
        <v>4</v>
      </c>
      <c r="D19" s="44" t="s">
        <v>9</v>
      </c>
      <c r="E19" s="44" t="s">
        <v>9</v>
      </c>
      <c r="F19" s="44" t="s">
        <v>9</v>
      </c>
      <c r="G19" s="44" t="s">
        <v>3</v>
      </c>
      <c r="H19" s="44" t="s">
        <v>12</v>
      </c>
      <c r="I19" s="46">
        <f>I20</f>
        <v>1024436486.35</v>
      </c>
      <c r="J19" s="46">
        <f t="shared" ref="J19:K21" si="2">J20</f>
        <v>947936041.70000005</v>
      </c>
      <c r="K19" s="46">
        <f t="shared" si="2"/>
        <v>941843625.72000003</v>
      </c>
      <c r="L19" s="2"/>
    </row>
    <row r="20" spans="1:14" ht="27.75" customHeight="1" x14ac:dyDescent="0.25">
      <c r="A20" s="43" t="s">
        <v>13</v>
      </c>
      <c r="B20" s="44" t="s">
        <v>5</v>
      </c>
      <c r="C20" s="44" t="s">
        <v>4</v>
      </c>
      <c r="D20" s="44" t="s">
        <v>6</v>
      </c>
      <c r="E20" s="44" t="s">
        <v>9</v>
      </c>
      <c r="F20" s="44" t="s">
        <v>9</v>
      </c>
      <c r="G20" s="44" t="s">
        <v>3</v>
      </c>
      <c r="H20" s="44" t="s">
        <v>12</v>
      </c>
      <c r="I20" s="46">
        <f>I21</f>
        <v>1024436486.35</v>
      </c>
      <c r="J20" s="46">
        <f t="shared" si="2"/>
        <v>947936041.70000005</v>
      </c>
      <c r="K20" s="46">
        <f t="shared" si="2"/>
        <v>941843625.72000003</v>
      </c>
      <c r="L20" s="2" t="s">
        <v>11</v>
      </c>
    </row>
    <row r="21" spans="1:14" ht="35.25" customHeight="1" x14ac:dyDescent="0.25">
      <c r="A21" s="43" t="s">
        <v>36</v>
      </c>
      <c r="B21" s="42" t="s">
        <v>5</v>
      </c>
      <c r="C21" s="42" t="s">
        <v>4</v>
      </c>
      <c r="D21" s="42" t="s">
        <v>6</v>
      </c>
      <c r="E21" s="42" t="s">
        <v>5</v>
      </c>
      <c r="F21" s="44" t="s">
        <v>9</v>
      </c>
      <c r="G21" s="44" t="s">
        <v>3</v>
      </c>
      <c r="H21" s="44">
        <v>610</v>
      </c>
      <c r="I21" s="46">
        <f>I22</f>
        <v>1024436486.35</v>
      </c>
      <c r="J21" s="46">
        <f t="shared" si="2"/>
        <v>947936041.70000005</v>
      </c>
      <c r="K21" s="46">
        <f t="shared" si="2"/>
        <v>941843625.72000003</v>
      </c>
      <c r="L21" s="2"/>
      <c r="M21" s="37"/>
      <c r="N21" s="37"/>
    </row>
    <row r="22" spans="1:14" ht="39" customHeight="1" x14ac:dyDescent="0.25">
      <c r="A22" s="43" t="s">
        <v>1</v>
      </c>
      <c r="B22" s="42" t="s">
        <v>5</v>
      </c>
      <c r="C22" s="42" t="s">
        <v>4</v>
      </c>
      <c r="D22" s="42" t="s">
        <v>6</v>
      </c>
      <c r="E22" s="42" t="s">
        <v>5</v>
      </c>
      <c r="F22" s="42" t="s">
        <v>4</v>
      </c>
      <c r="G22" s="42" t="s">
        <v>3</v>
      </c>
      <c r="H22" s="42" t="s">
        <v>2</v>
      </c>
      <c r="I22" s="46">
        <v>1024436486.35</v>
      </c>
      <c r="J22" s="40">
        <v>947936041.70000005</v>
      </c>
      <c r="K22" s="47">
        <v>941843625.72000003</v>
      </c>
      <c r="L22" s="2" t="s">
        <v>11</v>
      </c>
      <c r="N22" s="36"/>
    </row>
    <row r="23" spans="1:14" ht="23.25" customHeight="1" x14ac:dyDescent="0.25">
      <c r="A23" s="91" t="s">
        <v>10</v>
      </c>
      <c r="B23" s="91"/>
      <c r="C23" s="91"/>
      <c r="D23" s="91"/>
      <c r="E23" s="91"/>
      <c r="F23" s="91"/>
      <c r="G23" s="91"/>
      <c r="H23" s="91"/>
      <c r="I23" s="48">
        <f>I18+I22</f>
        <v>0</v>
      </c>
      <c r="J23" s="48">
        <f t="shared" ref="J23:K23" si="3">J18+J22</f>
        <v>0</v>
      </c>
      <c r="K23" s="48">
        <f t="shared" si="3"/>
        <v>0</v>
      </c>
      <c r="L23" s="1"/>
      <c r="N23" s="35"/>
    </row>
    <row r="24" spans="1:14" ht="6" customHeight="1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1"/>
      <c r="K24" s="1"/>
      <c r="L24" s="1"/>
    </row>
    <row r="25" spans="1:14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1"/>
      <c r="K25" s="1"/>
      <c r="L25" s="1"/>
    </row>
    <row r="26" spans="1:14" x14ac:dyDescent="0.25">
      <c r="I26" s="35"/>
      <c r="J26" s="35"/>
      <c r="K26" s="35"/>
    </row>
  </sheetData>
  <mergeCells count="18">
    <mergeCell ref="I9:I11"/>
    <mergeCell ref="K9:K11"/>
    <mergeCell ref="B10:B11"/>
    <mergeCell ref="B8:H9"/>
    <mergeCell ref="A1:K1"/>
    <mergeCell ref="I8:K8"/>
    <mergeCell ref="J9:J11"/>
    <mergeCell ref="A2:K2"/>
    <mergeCell ref="A3:K3"/>
    <mergeCell ref="A4:K4"/>
    <mergeCell ref="A6:K6"/>
    <mergeCell ref="A7:K7"/>
    <mergeCell ref="A5:K5"/>
    <mergeCell ref="A23:H23"/>
    <mergeCell ref="A8:A11"/>
    <mergeCell ref="C10:C11"/>
    <mergeCell ref="G10:H10"/>
    <mergeCell ref="D10:F10"/>
  </mergeCells>
  <printOptions horizontalCentered="1"/>
  <pageMargins left="0.15748031496062992" right="0" top="0.67" bottom="0.55000000000000004" header="0.31496062992125984" footer="0"/>
  <pageSetup paperSize="9" scale="51" fitToHeight="0" orientation="portrait" horizontalDpi="1200" verticalDpi="1200" r:id="rId1"/>
  <headerFooter differentFirst="1" scaleWithDoc="0">
    <oddHeader>&amp;P</oddHeader>
  </headerFooter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1ННД</vt:lpstr>
      <vt:lpstr>Приложение №2 безвозмедные</vt:lpstr>
      <vt:lpstr>Приложение №3 источники</vt:lpstr>
      <vt:lpstr>'Приложение 1ННД'!Заголовки_для_печати</vt:lpstr>
      <vt:lpstr>'Приложение №2 безвозмедные'!Заголовки_для_печати</vt:lpstr>
      <vt:lpstr>'Приложение №3 источники'!Заголовки_для_печати</vt:lpstr>
      <vt:lpstr>'Приложение 1ННД'!Область_печати</vt:lpstr>
      <vt:lpstr>'Приложение №2 безвозмедные'!Область_печати</vt:lpstr>
      <vt:lpstr>'Приложение №3 источники'!Область_печати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16052012</dc:creator>
  <cp:lastModifiedBy>User</cp:lastModifiedBy>
  <cp:lastPrinted>2024-10-24T13:17:31Z</cp:lastPrinted>
  <dcterms:created xsi:type="dcterms:W3CDTF">2013-09-10T11:14:51Z</dcterms:created>
  <dcterms:modified xsi:type="dcterms:W3CDTF">2024-12-04T02:42:34Z</dcterms:modified>
</cp:coreProperties>
</file>